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14.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wcgov.sharepoint.com/sites/ccel/CCELWebSiteDocuments/"/>
    </mc:Choice>
  </mc:AlternateContent>
  <xr:revisionPtr revIDLastSave="0" documentId="8_{F798D40A-1282-401B-A0E0-85526D655F2E}" xr6:coauthVersionLast="47" xr6:coauthVersionMax="47" xr10:uidLastSave="{00000000-0000-0000-0000-000000000000}"/>
  <bookViews>
    <workbookView xWindow="-98" yWindow="-98" windowWidth="19396" windowHeight="11475" firstSheet="20" activeTab="24" xr2:uid="{20854685-5118-49EF-8410-8E7A5E0201E4}"/>
  </bookViews>
  <sheets>
    <sheet name="YTD by Category" sheetId="28" r:id="rId1"/>
    <sheet name="Alamo" sheetId="49" r:id="rId2"/>
    <sheet name="Borderplex" sheetId="58" r:id="rId3"/>
    <sheet name="Brazos Valley" sheetId="45" r:id="rId4"/>
    <sheet name="Cameron" sheetId="53" r:id="rId5"/>
    <sheet name="Capital Area" sheetId="43" r:id="rId6"/>
    <sheet name="Central Texas" sheetId="55" r:id="rId7"/>
    <sheet name="Coastal Bend" sheetId="51" r:id="rId8"/>
    <sheet name="Concho Valley" sheetId="41" r:id="rId9"/>
    <sheet name="Dallas" sheetId="36" r:id="rId10"/>
    <sheet name="Deep East" sheetId="46" r:id="rId11"/>
    <sheet name="East Texas" sheetId="38" r:id="rId12"/>
    <sheet name="Golden Crescent" sheetId="48" r:id="rId13"/>
    <sheet name="Gulf Coast" sheetId="57" r:id="rId14"/>
    <sheet name="Heart of Texas" sheetId="42" r:id="rId15"/>
    <sheet name="Lower Rio" sheetId="52" r:id="rId16"/>
    <sheet name="Middle Rio" sheetId="56" r:id="rId17"/>
    <sheet name="North Central" sheetId="34" r:id="rId18"/>
    <sheet name="North Texas" sheetId="33" r:id="rId19"/>
    <sheet name="Northeast" sheetId="37" r:id="rId20"/>
    <sheet name="Panhandle" sheetId="31" r:id="rId21"/>
    <sheet name="Permian Basin" sheetId="40" r:id="rId22"/>
    <sheet name="Rural Capital" sheetId="44" r:id="rId23"/>
    <sheet name="South Plains" sheetId="32" r:id="rId24"/>
    <sheet name="South Texas" sheetId="50" r:id="rId25"/>
    <sheet name="Southeast" sheetId="47" r:id="rId26"/>
    <sheet name="Tarrant" sheetId="35" r:id="rId27"/>
    <sheet name="Texoma" sheetId="54" r:id="rId28"/>
    <sheet name="West Central" sheetId="39"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Anticipated_Quarter_Start" comment="Enter the quarter the Board anticipates starting the activity." localSheetId="1">Alamo!$D$11:$D$14</definedName>
    <definedName name="Anticipated_Quarter_Start" comment="Enter the quarter the Board anticipates starting the activity." localSheetId="2">Borderplex!$D$11:$D$13</definedName>
    <definedName name="Anticipated_Quarter_Start" comment="Enter the quarter the Board anticipates starting the activity." localSheetId="3">'Brazos Valley'!$D$11:$D$15</definedName>
    <definedName name="Anticipated_Quarter_Start" comment="Enter the quarter the Board anticipates starting the activity." localSheetId="4">Cameron!$D$11:$D$14</definedName>
    <definedName name="Anticipated_Quarter_Start" localSheetId="5">'Capital Area'!$D$11:$D$12</definedName>
    <definedName name="Anticipated_Quarter_Start" comment="Enter the quarter the Board anticipates starting the activity." localSheetId="6">'Central Texas'!$D$11:$D$13</definedName>
    <definedName name="Anticipated_Quarter_Start" comment="Enter the quarter the Board anticipates starting the activity." localSheetId="7">'Coastal Bend'!$D$11:$D$12</definedName>
    <definedName name="Anticipated_Quarter_Start" comment="Enter the quarter the Board anticipates starting the activity." localSheetId="8">'Concho Valley'!$D$11:$D$12</definedName>
    <definedName name="Anticipated_Quarter_Start" comment="Enter the quarter the Board anticipates starting the activity." localSheetId="9">Dallas!$D$11:$D$14</definedName>
    <definedName name="Anticipated_Quarter_Start" comment="Enter the quarter the Board anticipates starting the activity." localSheetId="10">'Deep East'!$D$11:$D$12</definedName>
    <definedName name="Anticipated_Quarter_Start" comment="Enter the quarter the Board anticipates starting the activity." localSheetId="11">'East Texas'!$D$11:$D$12</definedName>
    <definedName name="Anticipated_Quarter_Start" comment="Enter the quarter the Board anticipates starting the activity." localSheetId="12">'Golden Crescent'!$D$11:$D$13</definedName>
    <definedName name="Anticipated_Quarter_Start" comment="Enter the quarter the Board anticipates starting the activity." localSheetId="13">'Gulf Coast'!$D$11:$D$14</definedName>
    <definedName name="Anticipated_Quarter_Start" localSheetId="14">'Heart of Texas'!$D$11:$D$13</definedName>
    <definedName name="Anticipated_Quarter_Start" comment="Enter the quarter the Board anticipates starting the activity." localSheetId="15">'Lower Rio'!$D$11:$D$12</definedName>
    <definedName name="Anticipated_Quarter_Start" comment="Enter the quarter the Board anticipates starting the activity." localSheetId="16">'Middle Rio'!$D$11:$D$13</definedName>
    <definedName name="Anticipated_Quarter_Start" comment="Enter the quarter the Board anticipates starting the activity." localSheetId="18">'North Texas'!$D$11:$D$12</definedName>
    <definedName name="Anticipated_Quarter_Start" comment="Enter the quarter the Board anticipates starting the activity." localSheetId="19">Northeast!$D$11:$D$12</definedName>
    <definedName name="Anticipated_Quarter_Start" comment="Enter the quarter the Board anticipates starting the activity." localSheetId="20">Panhandle!$D$11:$D$16</definedName>
    <definedName name="Anticipated_Quarter_Start" localSheetId="21">'Permian Basin'!$D$11:$D$12</definedName>
    <definedName name="Anticipated_Quarter_Start" comment="Enter the quarter the Board anticipates starting the activity." localSheetId="22">'Rural Capital'!$D$11:$D$12</definedName>
    <definedName name="Anticipated_Quarter_Start" comment="Enter the quarter the Board anticipates starting the activity." localSheetId="23">'South Plains'!$D$11:$D$15</definedName>
    <definedName name="Anticipated_Quarter_Start" comment="Enter the quarter the Board anticipates starting the activity." localSheetId="24">'South Texas'!$D$11:$D$12</definedName>
    <definedName name="Anticipated_Quarter_Start" comment="Enter the quarter the Board anticipates starting the activity." localSheetId="25">Southeast!$D$11:$D$12</definedName>
    <definedName name="Anticipated_Quarter_Start" comment="Enter the quarter the Board anticipates starting the activity." localSheetId="26">Tarrant!$D$11:$D$12</definedName>
    <definedName name="Anticipated_Quarter_Start" comment="Enter the quarter the Board anticipates starting the activity." localSheetId="27">Texoma!$D$11:$D$11</definedName>
    <definedName name="Anticipated_Quarter_Start" localSheetId="28">'West Central'!$D$11:$D$12</definedName>
    <definedName name="Anticipated_Quarter_Start" comment="Enter the quarter the Board anticipates starting the activity.">#REF!</definedName>
    <definedName name="Evaluation_Assessment_Tools" localSheetId="1">Alamo!$A$55:$E$60</definedName>
    <definedName name="Evaluation_Assessment_Tools" localSheetId="2">Borderplex!$A$65:$E$70</definedName>
    <definedName name="Evaluation_Assessment_Tools" localSheetId="3">'Brazos Valley'!$A$51:$E$56</definedName>
    <definedName name="Evaluation_Assessment_Tools" localSheetId="4">Cameron!$A$47:$E$52</definedName>
    <definedName name="Evaluation_Assessment_Tools" localSheetId="5">'Capital Area'!$A$51:$E$56</definedName>
    <definedName name="Evaluation_Assessment_Tools" localSheetId="6">'Central Texas'!$A$46:$E$51</definedName>
    <definedName name="Evaluation_Assessment_Tools" localSheetId="7">'Coastal Bend'!$A$44:$E$49</definedName>
    <definedName name="Evaluation_Assessment_Tools" localSheetId="8">'Concho Valley'!$A$43:$E$48</definedName>
    <definedName name="Evaluation_Assessment_Tools" localSheetId="9">Dallas!$A$50:$E$54</definedName>
    <definedName name="Evaluation_Assessment_Tools" localSheetId="10">'Deep East'!$A$48:$E$53</definedName>
    <definedName name="Evaluation_Assessment_Tools" localSheetId="11">'East Texas'!$A$44:$E$49</definedName>
    <definedName name="Evaluation_Assessment_Tools" localSheetId="12">'Golden Crescent'!$A$45:$E$50</definedName>
    <definedName name="Evaluation_Assessment_Tools" localSheetId="13">'Gulf Coast'!$A$50:$E$55</definedName>
    <definedName name="Evaluation_Assessment_Tools" localSheetId="14">'Heart of Texas'!$A$46:$E$50</definedName>
    <definedName name="Evaluation_Assessment_Tools" localSheetId="15">'Lower Rio'!$A$48:$E$53</definedName>
    <definedName name="Evaluation_Assessment_Tools" localSheetId="16">'Middle Rio'!$A$45:$E$49</definedName>
    <definedName name="Evaluation_Assessment_Tools" localSheetId="17">'[1]Quarterly Data'!#REF!</definedName>
    <definedName name="Evaluation_Assessment_Tools" localSheetId="18">'North Texas'!$A$46:$E$51</definedName>
    <definedName name="Evaluation_Assessment_Tools" localSheetId="19">Northeast!$A$47:$E$52</definedName>
    <definedName name="Evaluation_Assessment_Tools" localSheetId="20">Panhandle!$A$58:$E$63</definedName>
    <definedName name="Evaluation_Assessment_Tools" localSheetId="21">'Permian Basin'!$A$47:$E$52</definedName>
    <definedName name="Evaluation_Assessment_Tools" localSheetId="22">'Rural Capital'!$A$49:$E$53</definedName>
    <definedName name="Evaluation_Assessment_Tools" localSheetId="23">'South Plains'!$A$53:$E$57</definedName>
    <definedName name="Evaluation_Assessment_Tools" localSheetId="24">'South Texas'!$A$52:$E$57</definedName>
    <definedName name="Evaluation_Assessment_Tools" localSheetId="25">Southeast!$A$49:$E$53</definedName>
    <definedName name="Evaluation_Assessment_Tools" localSheetId="26">Tarrant!$A$46:$E$50</definedName>
    <definedName name="Evaluation_Assessment_Tools" localSheetId="27">Texoma!$A$51:$E$55</definedName>
    <definedName name="Evaluation_Assessment_Tools" localSheetId="28">'West Central'!$A$43:$E$48</definedName>
    <definedName name="Evaluation_Assessment_Tools">'[2]Quarterly Data'!#REF!</definedName>
    <definedName name="_xlnm.Print_Area" localSheetId="10">'Deep East'!$A$25:$E$34</definedName>
    <definedName name="_xlnm.Print_Titles" localSheetId="1">Alamo!$1:$2</definedName>
    <definedName name="_xlnm.Print_Titles" localSheetId="2">Borderplex!$1:$2</definedName>
    <definedName name="_xlnm.Print_Titles" localSheetId="3">'Brazos Valley'!$1:$2</definedName>
    <definedName name="_xlnm.Print_Titles" localSheetId="4">Cameron!$1:$2</definedName>
    <definedName name="_xlnm.Print_Titles" localSheetId="5">'Capital Area'!$1:$2</definedName>
    <definedName name="_xlnm.Print_Titles" localSheetId="6">'Central Texas'!$1:$2</definedName>
    <definedName name="_xlnm.Print_Titles" localSheetId="7">'Coastal Bend'!$1:$2</definedName>
    <definedName name="_xlnm.Print_Titles" localSheetId="8">'Concho Valley'!$1:$2</definedName>
    <definedName name="_xlnm.Print_Titles" localSheetId="9">Dallas!$1:$2</definedName>
    <definedName name="_xlnm.Print_Titles" localSheetId="10">'Deep East'!$1:$2</definedName>
    <definedName name="_xlnm.Print_Titles" localSheetId="11">'East Texas'!$1:$2</definedName>
    <definedName name="_xlnm.Print_Titles" localSheetId="12">'Golden Crescent'!$1:$2</definedName>
    <definedName name="_xlnm.Print_Titles" localSheetId="13">'Gulf Coast'!$1:$2</definedName>
    <definedName name="_xlnm.Print_Titles" localSheetId="14">'Heart of Texas'!$1:$2</definedName>
    <definedName name="_xlnm.Print_Titles" localSheetId="15">'Lower Rio'!$1:$2</definedName>
    <definedName name="_xlnm.Print_Titles" localSheetId="16">'Middle Rio'!$1:$2</definedName>
    <definedName name="_xlnm.Print_Titles" localSheetId="18">'North Texas'!$1:$2</definedName>
    <definedName name="_xlnm.Print_Titles" localSheetId="19">Northeast!$1:$2</definedName>
    <definedName name="_xlnm.Print_Titles" localSheetId="20">Panhandle!$1:$2</definedName>
    <definedName name="_xlnm.Print_Titles" localSheetId="21">'Permian Basin'!$1:$2</definedName>
    <definedName name="_xlnm.Print_Titles" localSheetId="22">'Rural Capital'!$1:$2</definedName>
    <definedName name="_xlnm.Print_Titles" localSheetId="23">'South Plains'!$1:$2</definedName>
    <definedName name="_xlnm.Print_Titles" localSheetId="24">'South Texas'!$1:$2</definedName>
    <definedName name="_xlnm.Print_Titles" localSheetId="25">Southeast!$1:$2</definedName>
    <definedName name="_xlnm.Print_Titles" localSheetId="26">Tarrant!$1:$2</definedName>
    <definedName name="_xlnm.Print_Titles" localSheetId="27">Texoma!$1:$2</definedName>
    <definedName name="_xlnm.Print_Titles" localSheetId="28">'West Central'!$1:$2</definedName>
    <definedName name="Select_Evaluation_Assessment_Tools" localSheetId="1">Alamo!$A$55:$A$60</definedName>
    <definedName name="Select_Evaluation_Assessment_Tools" localSheetId="2">Borderplex!$A$65:$A$70</definedName>
    <definedName name="Select_Evaluation_Assessment_Tools" localSheetId="3">'Brazos Valley'!$A$51:$A$56</definedName>
    <definedName name="Select_Evaluation_Assessment_Tools" localSheetId="4">Cameron!$A$47:$A$52</definedName>
    <definedName name="Select_Evaluation_Assessment_Tools" localSheetId="5">'Capital Area'!$A$51:$A$56</definedName>
    <definedName name="Select_Evaluation_Assessment_Tools" localSheetId="6">'Central Texas'!$A$46:$A$51</definedName>
    <definedName name="Select_Evaluation_Assessment_Tools" localSheetId="7">'Coastal Bend'!$A$44:$A$49</definedName>
    <definedName name="Select_Evaluation_Assessment_Tools" localSheetId="8">'Concho Valley'!$A$43:$A$48</definedName>
    <definedName name="Select_Evaluation_Assessment_Tools" localSheetId="9">Dallas!$A$50:$A$54</definedName>
    <definedName name="Select_Evaluation_Assessment_Tools" localSheetId="10">'Deep East'!$A$48:$A$53</definedName>
    <definedName name="Select_Evaluation_Assessment_Tools" localSheetId="11">'East Texas'!$A$44:$A$49</definedName>
    <definedName name="Select_Evaluation_Assessment_Tools" localSheetId="12">'Golden Crescent'!$A$45:$A$50</definedName>
    <definedName name="Select_Evaluation_Assessment_Tools" localSheetId="13">'Gulf Coast'!$A$50:$A$55</definedName>
    <definedName name="Select_Evaluation_Assessment_Tools" localSheetId="14">'Heart of Texas'!$A$46:$A$50</definedName>
    <definedName name="Select_Evaluation_Assessment_Tools" localSheetId="15">'Lower Rio'!$A$48:$A$53</definedName>
    <definedName name="Select_Evaluation_Assessment_Tools" localSheetId="16">'Middle Rio'!$A$45:$A$49</definedName>
    <definedName name="Select_Evaluation_Assessment_Tools" localSheetId="17">'[1]Quarterly Data'!#REF!</definedName>
    <definedName name="Select_Evaluation_Assessment_Tools" localSheetId="18">'North Texas'!$A$46:$A$51</definedName>
    <definedName name="Select_Evaluation_Assessment_Tools" localSheetId="19">Northeast!$A$47:$A$52</definedName>
    <definedName name="Select_Evaluation_Assessment_Tools" localSheetId="20">Panhandle!$A$58:$A$63</definedName>
    <definedName name="Select_Evaluation_Assessment_Tools" localSheetId="21">'Permian Basin'!$A$47:$A$52</definedName>
    <definedName name="Select_Evaluation_Assessment_Tools" localSheetId="22">'Rural Capital'!$A$49:$A$53</definedName>
    <definedName name="Select_Evaluation_Assessment_Tools" localSheetId="23">'South Plains'!$A$53:$A$57</definedName>
    <definedName name="Select_Evaluation_Assessment_Tools" localSheetId="24">'South Texas'!$A$52:$A$57</definedName>
    <definedName name="Select_Evaluation_Assessment_Tools" localSheetId="25">Southeast!$A$49:$A$53</definedName>
    <definedName name="Select_Evaluation_Assessment_Tools" localSheetId="26">Tarrant!$A$46:$A$50</definedName>
    <definedName name="Select_Evaluation_Assessment_Tools" localSheetId="27">Texoma!$A$51:$A$55</definedName>
    <definedName name="Select_Evaluation_Assessment_Tools" localSheetId="28">'West Central'!$A$43:$A$48</definedName>
    <definedName name="Select_Evaluation_Assessment_Tools">'[2]Quarterly Data'!#REF!</definedName>
    <definedName name="Select_tool" localSheetId="1">Alamo!$A$55:$A$60</definedName>
    <definedName name="Select_tool" localSheetId="2">Borderplex!$A$65:$A$70</definedName>
    <definedName name="Select_tool" localSheetId="3">'Brazos Valley'!$A$51:$A$56</definedName>
    <definedName name="Select_tool" localSheetId="4">Cameron!$A$47:$A$52</definedName>
    <definedName name="Select_tool" localSheetId="5">'Capital Area'!$A$51:$A$56</definedName>
    <definedName name="Select_tool" localSheetId="6">'Central Texas'!$A$46:$A$51</definedName>
    <definedName name="Select_tool" localSheetId="7">'Coastal Bend'!$A$44:$A$49</definedName>
    <definedName name="Select_tool" localSheetId="8">'Concho Valley'!$A$43:$A$48</definedName>
    <definedName name="Select_tool" localSheetId="9">Dallas!$A$50:$A$54</definedName>
    <definedName name="Select_tool" localSheetId="10">'Deep East'!$A$48:$A$53</definedName>
    <definedName name="Select_tool" localSheetId="11">'East Texas'!$A$44:$A$49</definedName>
    <definedName name="Select_tool" localSheetId="12">'Golden Crescent'!$A$45:$A$50</definedName>
    <definedName name="Select_tool" localSheetId="13">'Gulf Coast'!$A$50:$A$55</definedName>
    <definedName name="Select_tool" localSheetId="14">'Heart of Texas'!$A$46:$A$50</definedName>
    <definedName name="Select_tool" localSheetId="15">'Lower Rio'!$A$48:$A$53</definedName>
    <definedName name="Select_tool" localSheetId="16">'Middle Rio'!$A$45:$A$49</definedName>
    <definedName name="Select_tool" localSheetId="17">'[1]Quarterly Data'!#REF!</definedName>
    <definedName name="Select_tool" localSheetId="18">'North Texas'!$A$46:$A$51</definedName>
    <definedName name="Select_tool" localSheetId="19">Northeast!$A$47:$A$52</definedName>
    <definedName name="Select_tool" localSheetId="20">Panhandle!$A$58:$A$63</definedName>
    <definedName name="Select_tool" localSheetId="21">'Permian Basin'!$A$47:$A$52</definedName>
    <definedName name="Select_tool" localSheetId="22">'Rural Capital'!$A$49:$A$53</definedName>
    <definedName name="Select_tool" localSheetId="23">'South Plains'!$A$53:$A$57</definedName>
    <definedName name="Select_tool" localSheetId="24">'South Texas'!$A$52:$A$57</definedName>
    <definedName name="Select_tool" localSheetId="25">Southeast!$A$49:$A$53</definedName>
    <definedName name="Select_tool" localSheetId="26">Tarrant!$A$46:$A$50</definedName>
    <definedName name="Select_tool" localSheetId="27">Texoma!$A$51:$A$55</definedName>
    <definedName name="Select_tool" localSheetId="28">'West Central'!$A$43:$A$48</definedName>
    <definedName name="Select_tool">'[2]Quarterly Data'!#REF!</definedName>
    <definedName name="TitleEvalExp..F51" localSheetId="1">'[3]Quarterly Data'!#REF!</definedName>
    <definedName name="TitleEvalExp..F51" localSheetId="2">'[4]Quarterly Data'!#REF!</definedName>
    <definedName name="TitleEvalExp..F51" localSheetId="3">'[5]Quarterly Data'!#REF!</definedName>
    <definedName name="TitleEvalExp..F51" localSheetId="4">'[6]Quarterly Data'!#REF!</definedName>
    <definedName name="TitleEvalExp..F51" localSheetId="5">'[7]Quarterly Data'!#REF!</definedName>
    <definedName name="TitleEvalExp..F51" localSheetId="6">'[8]Quarterly Data'!#REF!</definedName>
    <definedName name="TitleEvalExp..F51" localSheetId="7">'[9]Quarterly Data'!#REF!</definedName>
    <definedName name="TitleEvalExp..F51" localSheetId="8">'[10]Quarterly Data'!#REF!</definedName>
    <definedName name="TitleEvalExp..F51" localSheetId="9">'[11]Quarterly Data'!#REF!</definedName>
    <definedName name="TitleEvalExp..F51" localSheetId="10">'[12]Quarterly Data'!#REF!</definedName>
    <definedName name="TitleEvalExp..F51" localSheetId="11">'[13]Quarterly Data'!#REF!</definedName>
    <definedName name="TitleEvalExp..F51" localSheetId="12">'[14]Quarterly Data'!#REF!</definedName>
    <definedName name="TitleEvalExp..F51" localSheetId="13">'[15]Quarterly Data'!#REF!</definedName>
    <definedName name="TitleEvalExp..F51" localSheetId="14">'[16]Quarterly Data'!#REF!</definedName>
    <definedName name="TitleEvalExp..F51" localSheetId="15">'[17]Quarterly Data'!#REF!</definedName>
    <definedName name="TitleEvalExp..F51" localSheetId="16">'[18]Quarterly Data'!#REF!</definedName>
    <definedName name="TitleEvalExp..F51" localSheetId="17">'[1]Quarterly Data'!#REF!</definedName>
    <definedName name="TitleEvalExp..F51" localSheetId="18">'[19]Quarterly Data'!#REF!</definedName>
    <definedName name="TitleEvalExp..F51" localSheetId="19">'[20]Quarterly Data'!#REF!</definedName>
    <definedName name="TitleEvalExp..F51" localSheetId="20">'[21]Quarterly Data'!#REF!</definedName>
    <definedName name="TitleEvalExp..F51" localSheetId="21">'[22]Quarterly Data'!#REF!</definedName>
    <definedName name="TitleEvalExp..F51" localSheetId="22">'[23]Quarterly Data'!#REF!</definedName>
    <definedName name="TitleEvalExp..F51" localSheetId="23">'[24]Quarterly Data'!#REF!</definedName>
    <definedName name="TitleEvalExp..F51" localSheetId="24">'[25]Quarterly Data'!#REF!</definedName>
    <definedName name="TitleEvalExp..F51" localSheetId="25">'[26]Quarterly Data'!#REF!</definedName>
    <definedName name="TitleEvalExp..F51" localSheetId="26">'[27]Quarterly Data'!#REF!</definedName>
    <definedName name="TitleEvalExp..F51" localSheetId="27">'[28]Quarterly Data'!#REF!</definedName>
    <definedName name="TitleEvalExp..F51" localSheetId="28">'[29]Quarterly Data'!#REF!</definedName>
    <definedName name="TitleEvalExp..F51">'[2]Quarterly Data'!#REF!</definedName>
    <definedName name="TitleOtherExp..F67" localSheetId="1">'[3]Quarterly Data'!#REF!</definedName>
    <definedName name="TitleOtherExp..F67" localSheetId="2">'[4]Quarterly Data'!#REF!</definedName>
    <definedName name="TitleOtherExp..F67" localSheetId="3">'[5]Quarterly Data'!#REF!</definedName>
    <definedName name="TitleOtherExp..F67" localSheetId="4">'[6]Quarterly Data'!#REF!</definedName>
    <definedName name="TitleOtherExp..F67" localSheetId="5">'[7]Quarterly Data'!#REF!</definedName>
    <definedName name="TitleOtherExp..F67" localSheetId="6">'[8]Quarterly Data'!#REF!</definedName>
    <definedName name="TitleOtherExp..F67" localSheetId="7">'[9]Quarterly Data'!#REF!</definedName>
    <definedName name="TitleOtherExp..F67" localSheetId="8">'[10]Quarterly Data'!#REF!</definedName>
    <definedName name="TitleOtherExp..F67" localSheetId="9">'[11]Quarterly Data'!#REF!</definedName>
    <definedName name="TitleOtherExp..F67" localSheetId="10">'[12]Quarterly Data'!#REF!</definedName>
    <definedName name="TitleOtherExp..F67" localSheetId="11">'[13]Quarterly Data'!#REF!</definedName>
    <definedName name="TitleOtherExp..F67" localSheetId="12">'[14]Quarterly Data'!#REF!</definedName>
    <definedName name="TitleOtherExp..F67" localSheetId="13">'[15]Quarterly Data'!#REF!</definedName>
    <definedName name="TitleOtherExp..F67" localSheetId="14">'[16]Quarterly Data'!#REF!</definedName>
    <definedName name="TitleOtherExp..F67" localSheetId="15">'[17]Quarterly Data'!#REF!</definedName>
    <definedName name="TitleOtherExp..F67" localSheetId="16">'[18]Quarterly Data'!#REF!</definedName>
    <definedName name="TitleOtherExp..F67" localSheetId="17">'[1]Quarterly Data'!#REF!</definedName>
    <definedName name="TitleOtherExp..F67" localSheetId="18">'[19]Quarterly Data'!#REF!</definedName>
    <definedName name="TitleOtherExp..F67" localSheetId="19">'[20]Quarterly Data'!#REF!</definedName>
    <definedName name="TitleOtherExp..F67" localSheetId="20">'[21]Quarterly Data'!#REF!</definedName>
    <definedName name="TitleOtherExp..F67" localSheetId="21">'[22]Quarterly Data'!#REF!</definedName>
    <definedName name="TitleOtherExp..F67" localSheetId="22">'[23]Quarterly Data'!#REF!</definedName>
    <definedName name="TitleOtherExp..F67" localSheetId="23">'[24]Quarterly Data'!#REF!</definedName>
    <definedName name="TitleOtherExp..F67" localSheetId="24">'[25]Quarterly Data'!#REF!</definedName>
    <definedName name="TitleOtherExp..F67" localSheetId="25">'[26]Quarterly Data'!#REF!</definedName>
    <definedName name="TitleOtherExp..F67" localSheetId="26">'[27]Quarterly Data'!#REF!</definedName>
    <definedName name="TitleOtherExp..F67" localSheetId="27">'[28]Quarterly Data'!#REF!</definedName>
    <definedName name="TitleOtherExp..F67" localSheetId="28">'[29]Quarterly Data'!#REF!</definedName>
    <definedName name="TitleOtherExp..F67">'[2]Quarterly Data'!#REF!</definedName>
    <definedName name="TitlePDExp..F18" localSheetId="1">'[3]Quarterly Data'!#REF!</definedName>
    <definedName name="TitlePDExp..F18" localSheetId="2">'[4]Quarterly Data'!#REF!</definedName>
    <definedName name="TitlePDExp..F18" localSheetId="3">'[5]Quarterly Data'!#REF!</definedName>
    <definedName name="TitlePDExp..F18" localSheetId="4">'[6]Quarterly Data'!#REF!</definedName>
    <definedName name="TitlePDExp..F18" localSheetId="5">'[7]Quarterly Data'!#REF!</definedName>
    <definedName name="TitlePDExp..F18" localSheetId="6">'[8]Quarterly Data'!#REF!</definedName>
    <definedName name="TitlePDExp..F18" localSheetId="7">'[9]Quarterly Data'!#REF!</definedName>
    <definedName name="TitlePDExp..F18" localSheetId="8">'[10]Quarterly Data'!#REF!</definedName>
    <definedName name="TitlePDExp..F18" localSheetId="9">'[11]Quarterly Data'!#REF!</definedName>
    <definedName name="TitlePDExp..F18" localSheetId="10">'[12]Quarterly Data'!#REF!</definedName>
    <definedName name="TitlePDExp..F18" localSheetId="11">'[13]Quarterly Data'!#REF!</definedName>
    <definedName name="TitlePDExp..F18" localSheetId="12">'[14]Quarterly Data'!#REF!</definedName>
    <definedName name="TitlePDExp..F18" localSheetId="13">'[15]Quarterly Data'!#REF!</definedName>
    <definedName name="TitlePDExp..F18" localSheetId="14">'[16]Quarterly Data'!#REF!</definedName>
    <definedName name="TitlePDExp..F18" localSheetId="15">'[17]Quarterly Data'!#REF!</definedName>
    <definedName name="TitlePDExp..F18" localSheetId="16">'[18]Quarterly Data'!#REF!</definedName>
    <definedName name="TitlePDExp..F18" localSheetId="17">'[1]Quarterly Data'!#REF!</definedName>
    <definedName name="TitlePDExp..F18" localSheetId="18">'[19]Quarterly Data'!#REF!</definedName>
    <definedName name="TitlePDExp..F18" localSheetId="19">'[20]Quarterly Data'!#REF!</definedName>
    <definedName name="TitlePDExp..F18" localSheetId="20">'[21]Quarterly Data'!#REF!</definedName>
    <definedName name="TitlePDExp..F18" localSheetId="21">'[22]Quarterly Data'!#REF!</definedName>
    <definedName name="TitlePDExp..F18" localSheetId="22">'[23]Quarterly Data'!#REF!</definedName>
    <definedName name="TitlePDExp..F18" localSheetId="23">'[24]Quarterly Data'!#REF!</definedName>
    <definedName name="TitlePDExp..F18" localSheetId="24">'[25]Quarterly Data'!#REF!</definedName>
    <definedName name="TitlePDExp..F18" localSheetId="25">'[26]Quarterly Data'!#REF!</definedName>
    <definedName name="TitlePDExp..F18" localSheetId="26">'[27]Quarterly Data'!#REF!</definedName>
    <definedName name="TitlePDExp..F18" localSheetId="27">'[28]Quarterly Data'!#REF!</definedName>
    <definedName name="TitlePDExp..F18" localSheetId="28">'[29]Quarterly Data'!#REF!</definedName>
    <definedName name="TitlePDExp..F18">'[2]Quarterly Data'!#REF!</definedName>
    <definedName name="TitleQ1..E11">#REF!</definedName>
    <definedName name="TitleQ2..E21">#REF!</definedName>
    <definedName name="TitleQ2..E31">#REF!</definedName>
    <definedName name="TitleQ4..E41">#REF!</definedName>
    <definedName name="TitleQInf..F10" localSheetId="1">'[3]Quarterly Data'!#REF!</definedName>
    <definedName name="TitleQInf..F10" localSheetId="2">'[4]Quarterly Data'!#REF!</definedName>
    <definedName name="TitleQInf..F10" localSheetId="3">'[5]Quarterly Data'!#REF!</definedName>
    <definedName name="TitleQInf..F10" localSheetId="4">'[6]Quarterly Data'!#REF!</definedName>
    <definedName name="TitleQInf..F10" localSheetId="5">'[7]Quarterly Data'!#REF!</definedName>
    <definedName name="TitleQInf..F10" localSheetId="6">'[8]Quarterly Data'!#REF!</definedName>
    <definedName name="TitleQInf..F10" localSheetId="7">'[9]Quarterly Data'!#REF!</definedName>
    <definedName name="TitleQInf..F10" localSheetId="8">'[10]Quarterly Data'!#REF!</definedName>
    <definedName name="TitleQInf..F10" localSheetId="9">'[11]Quarterly Data'!#REF!</definedName>
    <definedName name="TitleQInf..F10" localSheetId="10">'[12]Quarterly Data'!#REF!</definedName>
    <definedName name="TitleQInf..F10" localSheetId="11">'[13]Quarterly Data'!#REF!</definedName>
    <definedName name="TitleQInf..F10" localSheetId="12">'[14]Quarterly Data'!#REF!</definedName>
    <definedName name="TitleQInf..F10" localSheetId="13">'[15]Quarterly Data'!#REF!</definedName>
    <definedName name="TitleQInf..F10" localSheetId="14">'[16]Quarterly Data'!#REF!</definedName>
    <definedName name="TitleQInf..F10" localSheetId="15">'[17]Quarterly Data'!#REF!</definedName>
    <definedName name="TitleQInf..F10" localSheetId="16">'[18]Quarterly Data'!#REF!</definedName>
    <definedName name="TitleQInf..F10" localSheetId="17">'[1]Quarterly Data'!#REF!</definedName>
    <definedName name="TitleQInf..F10" localSheetId="18">'[19]Quarterly Data'!#REF!</definedName>
    <definedName name="TitleQInf..F10" localSheetId="19">'[20]Quarterly Data'!#REF!</definedName>
    <definedName name="TitleQInf..F10" localSheetId="20">'[21]Quarterly Data'!#REF!</definedName>
    <definedName name="TitleQInf..F10" localSheetId="21">'[22]Quarterly Data'!#REF!</definedName>
    <definedName name="TitleQInf..F10" localSheetId="22">'[23]Quarterly Data'!#REF!</definedName>
    <definedName name="TitleQInf..F10" localSheetId="23">'[24]Quarterly Data'!#REF!</definedName>
    <definedName name="TitleQInf..F10" localSheetId="24">'[25]Quarterly Data'!#REF!</definedName>
    <definedName name="TitleQInf..F10" localSheetId="25">'[26]Quarterly Data'!#REF!</definedName>
    <definedName name="TitleQInf..F10" localSheetId="26">'[27]Quarterly Data'!#REF!</definedName>
    <definedName name="TitleQInf..F10" localSheetId="27">'[28]Quarterly Data'!#REF!</definedName>
    <definedName name="TitleQInf..F10" localSheetId="28">'[29]Quarterly Data'!#REF!</definedName>
    <definedName name="TitleQInf..F10">'[2]Quarterly Data'!#REF!</definedName>
    <definedName name="TitleRisingExp..F35" localSheetId="1">'[3]Quarterly Data'!#REF!</definedName>
    <definedName name="TitleRisingExp..F35" localSheetId="2">'[4]Quarterly Data'!#REF!</definedName>
    <definedName name="TitleRisingExp..F35" localSheetId="3">'[5]Quarterly Data'!#REF!</definedName>
    <definedName name="TitleRisingExp..F35" localSheetId="4">'[6]Quarterly Data'!#REF!</definedName>
    <definedName name="TitleRisingExp..F35" localSheetId="5">'[7]Quarterly Data'!#REF!</definedName>
    <definedName name="TitleRisingExp..F35" localSheetId="6">'[8]Quarterly Data'!#REF!</definedName>
    <definedName name="TitleRisingExp..F35" localSheetId="7">'[9]Quarterly Data'!#REF!</definedName>
    <definedName name="TitleRisingExp..F35" localSheetId="8">'[10]Quarterly Data'!#REF!</definedName>
    <definedName name="TitleRisingExp..F35" localSheetId="9">'[11]Quarterly Data'!#REF!</definedName>
    <definedName name="TitleRisingExp..F35" localSheetId="10">'[12]Quarterly Data'!#REF!</definedName>
    <definedName name="TitleRisingExp..F35" localSheetId="11">'[13]Quarterly Data'!#REF!</definedName>
    <definedName name="TitleRisingExp..F35" localSheetId="12">'[14]Quarterly Data'!#REF!</definedName>
    <definedName name="TitleRisingExp..F35" localSheetId="13">'[15]Quarterly Data'!#REF!</definedName>
    <definedName name="TitleRisingExp..F35" localSheetId="14">'[16]Quarterly Data'!#REF!</definedName>
    <definedName name="TitleRisingExp..F35" localSheetId="15">'[17]Quarterly Data'!#REF!</definedName>
    <definedName name="TitleRisingExp..F35" localSheetId="16">'[18]Quarterly Data'!#REF!</definedName>
    <definedName name="TitleRisingExp..F35" localSheetId="17">'[1]Quarterly Data'!#REF!</definedName>
    <definedName name="TitleRisingExp..F35" localSheetId="18">'[19]Quarterly Data'!#REF!</definedName>
    <definedName name="TitleRisingExp..F35" localSheetId="19">'[20]Quarterly Data'!#REF!</definedName>
    <definedName name="TitleRisingExp..F35" localSheetId="20">'[21]Quarterly Data'!#REF!</definedName>
    <definedName name="TitleRisingExp..F35" localSheetId="21">'[22]Quarterly Data'!#REF!</definedName>
    <definedName name="TitleRisingExp..F35" localSheetId="22">'[23]Quarterly Data'!#REF!</definedName>
    <definedName name="TitleRisingExp..F35" localSheetId="23">'[24]Quarterly Data'!#REF!</definedName>
    <definedName name="TitleRisingExp..F35" localSheetId="24">'[25]Quarterly Data'!#REF!</definedName>
    <definedName name="TitleRisingExp..F35" localSheetId="25">'[26]Quarterly Data'!#REF!</definedName>
    <definedName name="TitleRisingExp..F35" localSheetId="26">'[27]Quarterly Data'!#REF!</definedName>
    <definedName name="TitleRisingExp..F35" localSheetId="27">'[28]Quarterly Data'!#REF!</definedName>
    <definedName name="TitleRisingExp..F35" localSheetId="28">'[29]Quarterly Data'!#REF!</definedName>
    <definedName name="TitleRisingExp..F35">'[2]Quarterly Data'!#REF!</definedName>
    <definedName name="TitleSupExp..F43" localSheetId="1">'[3]Quarterly Data'!#REF!</definedName>
    <definedName name="TitleSupExp..F43" localSheetId="2">'[4]Quarterly Data'!#REF!</definedName>
    <definedName name="TitleSupExp..F43" localSheetId="3">'[5]Quarterly Data'!#REF!</definedName>
    <definedName name="TitleSupExp..F43" localSheetId="4">'[6]Quarterly Data'!#REF!</definedName>
    <definedName name="TitleSupExp..F43" localSheetId="5">'[7]Quarterly Data'!#REF!</definedName>
    <definedName name="TitleSupExp..F43" localSheetId="6">'[8]Quarterly Data'!#REF!</definedName>
    <definedName name="TitleSupExp..F43" localSheetId="7">'[9]Quarterly Data'!#REF!</definedName>
    <definedName name="TitleSupExp..F43" localSheetId="8">'[10]Quarterly Data'!#REF!</definedName>
    <definedName name="TitleSupExp..F43" localSheetId="9">'[11]Quarterly Data'!#REF!</definedName>
    <definedName name="TitleSupExp..F43" localSheetId="10">'[12]Quarterly Data'!#REF!</definedName>
    <definedName name="TitleSupExp..F43" localSheetId="11">'[13]Quarterly Data'!#REF!</definedName>
    <definedName name="TitleSupExp..F43" localSheetId="12">'[14]Quarterly Data'!#REF!</definedName>
    <definedName name="TitleSupExp..F43" localSheetId="13">'[15]Quarterly Data'!#REF!</definedName>
    <definedName name="TitleSupExp..F43" localSheetId="14">'[16]Quarterly Data'!#REF!</definedName>
    <definedName name="TitleSupExp..F43" localSheetId="15">'[17]Quarterly Data'!#REF!</definedName>
    <definedName name="TitleSupExp..F43" localSheetId="16">'[18]Quarterly Data'!#REF!</definedName>
    <definedName name="TitleSupExp..F43" localSheetId="17">'[1]Quarterly Data'!#REF!</definedName>
    <definedName name="TitleSupExp..F43" localSheetId="18">'[19]Quarterly Data'!#REF!</definedName>
    <definedName name="TitleSupExp..F43" localSheetId="19">'[20]Quarterly Data'!#REF!</definedName>
    <definedName name="TitleSupExp..F43" localSheetId="20">'[21]Quarterly Data'!#REF!</definedName>
    <definedName name="TitleSupExp..F43" localSheetId="21">'[22]Quarterly Data'!#REF!</definedName>
    <definedName name="TitleSupExp..F43" localSheetId="22">'[23]Quarterly Data'!#REF!</definedName>
    <definedName name="TitleSupExp..F43" localSheetId="23">'[24]Quarterly Data'!#REF!</definedName>
    <definedName name="TitleSupExp..F43" localSheetId="24">'[25]Quarterly Data'!#REF!</definedName>
    <definedName name="TitleSupExp..F43" localSheetId="25">'[26]Quarterly Data'!#REF!</definedName>
    <definedName name="TitleSupExp..F43" localSheetId="26">'[27]Quarterly Data'!#REF!</definedName>
    <definedName name="TitleSupExp..F43" localSheetId="27">'[28]Quarterly Data'!#REF!</definedName>
    <definedName name="TitleSupExp..F43" localSheetId="28">'[29]Quarterly Data'!#REF!</definedName>
    <definedName name="TitleSupExp..F43">'[2]Quarterly Data'!#REF!</definedName>
    <definedName name="TitleSupExp..F59" localSheetId="1">'[3]Quarterly Data'!#REF!</definedName>
    <definedName name="TitleSupExp..F59" localSheetId="2">'[4]Quarterly Data'!#REF!</definedName>
    <definedName name="TitleSupExp..F59" localSheetId="3">'[5]Quarterly Data'!#REF!</definedName>
    <definedName name="TitleSupExp..F59" localSheetId="4">'[6]Quarterly Data'!#REF!</definedName>
    <definedName name="TitleSupExp..F59" localSheetId="5">'[7]Quarterly Data'!#REF!</definedName>
    <definedName name="TitleSupExp..F59" localSheetId="6">'[8]Quarterly Data'!#REF!</definedName>
    <definedName name="TitleSupExp..F59" localSheetId="7">'[9]Quarterly Data'!#REF!</definedName>
    <definedName name="TitleSupExp..F59" localSheetId="8">'[10]Quarterly Data'!#REF!</definedName>
    <definedName name="TitleSupExp..F59" localSheetId="9">'[11]Quarterly Data'!#REF!</definedName>
    <definedName name="TitleSupExp..F59" localSheetId="10">'[12]Quarterly Data'!#REF!</definedName>
    <definedName name="TitleSupExp..F59" localSheetId="11">'[13]Quarterly Data'!#REF!</definedName>
    <definedName name="TitleSupExp..F59" localSheetId="12">'[14]Quarterly Data'!#REF!</definedName>
    <definedName name="TitleSupExp..F59" localSheetId="13">'[15]Quarterly Data'!#REF!</definedName>
    <definedName name="TitleSupExp..F59" localSheetId="14">'[16]Quarterly Data'!#REF!</definedName>
    <definedName name="TitleSupExp..F59" localSheetId="15">'[17]Quarterly Data'!#REF!</definedName>
    <definedName name="TitleSupExp..F59" localSheetId="16">'[18]Quarterly Data'!#REF!</definedName>
    <definedName name="TitleSupExp..F59" localSheetId="17">'[1]Quarterly Data'!#REF!</definedName>
    <definedName name="TitleSupExp..F59" localSheetId="18">'[19]Quarterly Data'!#REF!</definedName>
    <definedName name="TitleSupExp..F59" localSheetId="19">'[20]Quarterly Data'!#REF!</definedName>
    <definedName name="TitleSupExp..F59" localSheetId="20">'[21]Quarterly Data'!#REF!</definedName>
    <definedName name="TitleSupExp..F59" localSheetId="21">'[22]Quarterly Data'!#REF!</definedName>
    <definedName name="TitleSupExp..F59" localSheetId="22">'[23]Quarterly Data'!#REF!</definedName>
    <definedName name="TitleSupExp..F59" localSheetId="23">'[24]Quarterly Data'!#REF!</definedName>
    <definedName name="TitleSupExp..F59" localSheetId="24">'[25]Quarterly Data'!#REF!</definedName>
    <definedName name="TitleSupExp..F59" localSheetId="25">'[26]Quarterly Data'!#REF!</definedName>
    <definedName name="TitleSupExp..F59" localSheetId="26">'[27]Quarterly Data'!#REF!</definedName>
    <definedName name="TitleSupExp..F59" localSheetId="27">'[28]Quarterly Data'!#REF!</definedName>
    <definedName name="TitleSupExp..F59" localSheetId="28">'[29]Quarterly Data'!#REF!</definedName>
    <definedName name="TitleSupExp..F59">'[2]Quarterly Data'!#REF!</definedName>
    <definedName name="TitleTotal..E74" localSheetId="1">'[3]Quarterly Data'!#REF!</definedName>
    <definedName name="TitleTotal..E74" localSheetId="2">'[4]Quarterly Data'!#REF!</definedName>
    <definedName name="TitleTotal..E74" localSheetId="3">'[5]Quarterly Data'!#REF!</definedName>
    <definedName name="TitleTotal..E74" localSheetId="4">'[6]Quarterly Data'!#REF!</definedName>
    <definedName name="TitleTotal..E74" localSheetId="5">'[7]Quarterly Data'!#REF!</definedName>
    <definedName name="TitleTotal..E74" localSheetId="6">'[8]Quarterly Data'!#REF!</definedName>
    <definedName name="TitleTotal..E74" localSheetId="7">'[9]Quarterly Data'!#REF!</definedName>
    <definedName name="TitleTotal..E74" localSheetId="8">'[10]Quarterly Data'!#REF!</definedName>
    <definedName name="TitleTotal..E74" localSheetId="9">'[11]Quarterly Data'!#REF!</definedName>
    <definedName name="TitleTotal..E74" localSheetId="10">'[12]Quarterly Data'!#REF!</definedName>
    <definedName name="TitleTotal..E74" localSheetId="11">'[13]Quarterly Data'!#REF!</definedName>
    <definedName name="TitleTotal..E74" localSheetId="12">'[14]Quarterly Data'!#REF!</definedName>
    <definedName name="TitleTotal..E74" localSheetId="13">'[15]Quarterly Data'!#REF!</definedName>
    <definedName name="TitleTotal..E74" localSheetId="14">'[16]Quarterly Data'!#REF!</definedName>
    <definedName name="TitleTotal..E74" localSheetId="15">'[17]Quarterly Data'!#REF!</definedName>
    <definedName name="TitleTotal..E74" localSheetId="16">'[18]Quarterly Data'!#REF!</definedName>
    <definedName name="TitleTotal..E74" localSheetId="17">'[1]Quarterly Data'!#REF!</definedName>
    <definedName name="TitleTotal..E74" localSheetId="18">'[19]Quarterly Data'!#REF!</definedName>
    <definedName name="TitleTotal..E74" localSheetId="19">'[20]Quarterly Data'!#REF!</definedName>
    <definedName name="TitleTotal..E74" localSheetId="20">'[21]Quarterly Data'!#REF!</definedName>
    <definedName name="TitleTotal..E74" localSheetId="21">'[22]Quarterly Data'!#REF!</definedName>
    <definedName name="TitleTotal..E74" localSheetId="22">'[23]Quarterly Data'!#REF!</definedName>
    <definedName name="TitleTotal..E74" localSheetId="23">'[24]Quarterly Data'!#REF!</definedName>
    <definedName name="TitleTotal..E74" localSheetId="24">'[25]Quarterly Data'!#REF!</definedName>
    <definedName name="TitleTotal..E74" localSheetId="25">'[26]Quarterly Data'!#REF!</definedName>
    <definedName name="TitleTotal..E74" localSheetId="26">'[27]Quarterly Data'!#REF!</definedName>
    <definedName name="TitleTotal..E74" localSheetId="27">'[28]Quarterly Data'!#REF!</definedName>
    <definedName name="TitleTotal..E74" localSheetId="28">'[29]Quarterly Data'!#REF!</definedName>
    <definedName name="TitleTotal..E74">'[2]Quarterly Data'!#REF!</definedName>
    <definedName name="TitleYTDExpByBoard..G20" localSheetId="0">[30]!Table9[[#Headers],[Board Contract]]</definedName>
    <definedName name="TitleYTDExpByBoard..G20">#REF!</definedName>
    <definedName name="TitleYTDExpenditures..I12" localSheetId="0">[30]!Table8[[#Headers],[Category]]</definedName>
    <definedName name="TitleYTDExpenditures..I12">#REF!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8" l="1"/>
  <c r="A2" i="58"/>
  <c r="C14" i="58"/>
  <c r="C29" i="58"/>
  <c r="C48" i="58"/>
  <c r="C56" i="58"/>
  <c r="C62" i="58"/>
  <c r="C68" i="58"/>
  <c r="C76" i="58"/>
  <c r="C77" i="58"/>
  <c r="F19" i="28" l="1"/>
  <c r="A1" i="57" l="1"/>
  <c r="A2" i="57"/>
  <c r="C15" i="57"/>
  <c r="C64" i="57" s="1"/>
  <c r="C26" i="57"/>
  <c r="C36" i="57"/>
  <c r="C42" i="57"/>
  <c r="C47" i="57"/>
  <c r="C53" i="57"/>
  <c r="C63" i="57"/>
  <c r="A2" i="56" l="1"/>
  <c r="C14" i="56"/>
  <c r="C23" i="56"/>
  <c r="C32" i="56"/>
  <c r="C37" i="56"/>
  <c r="C42" i="56"/>
  <c r="C47" i="56"/>
  <c r="C52" i="56"/>
  <c r="C53" i="56"/>
  <c r="A1" i="55" l="1"/>
  <c r="A2" i="55"/>
  <c r="C14" i="55"/>
  <c r="C56" i="55" s="1"/>
  <c r="C23" i="55"/>
  <c r="C31" i="55"/>
  <c r="C37" i="55"/>
  <c r="C43" i="55"/>
  <c r="C49" i="55"/>
  <c r="C55" i="55"/>
  <c r="A1" i="54" l="1"/>
  <c r="A2" i="54"/>
  <c r="C13" i="54"/>
  <c r="C23" i="54"/>
  <c r="C37" i="54"/>
  <c r="C43" i="54"/>
  <c r="C48" i="54"/>
  <c r="C53" i="54"/>
  <c r="C58" i="54"/>
  <c r="C59" i="54"/>
  <c r="A1" i="53" l="1"/>
  <c r="A2" i="53"/>
  <c r="C15" i="53"/>
  <c r="C57" i="53" s="1"/>
  <c r="C24" i="53"/>
  <c r="C32" i="53"/>
  <c r="C38" i="53"/>
  <c r="C44" i="53"/>
  <c r="C50" i="53"/>
  <c r="C56" i="53"/>
  <c r="A1" i="52" l="1"/>
  <c r="A2" i="52"/>
  <c r="C13" i="52"/>
  <c r="C23" i="52"/>
  <c r="C35" i="52"/>
  <c r="C40" i="52"/>
  <c r="C45" i="52"/>
  <c r="C51" i="52"/>
  <c r="C58" i="52"/>
  <c r="C59" i="52"/>
  <c r="A1" i="51" l="1"/>
  <c r="A2" i="51"/>
  <c r="C13" i="51"/>
  <c r="C20" i="51"/>
  <c r="C29" i="51"/>
  <c r="C35" i="51"/>
  <c r="C41" i="51"/>
  <c r="C47" i="51"/>
  <c r="C51" i="51"/>
  <c r="C53" i="51"/>
  <c r="C54" i="51"/>
  <c r="A1" i="50" l="1"/>
  <c r="A2" i="50"/>
  <c r="C27" i="50"/>
  <c r="C37" i="50"/>
  <c r="C43" i="50"/>
  <c r="C61" i="50" s="1"/>
  <c r="C49" i="50"/>
  <c r="C55" i="50"/>
  <c r="C60" i="50"/>
  <c r="A1" i="49" l="1"/>
  <c r="A2" i="49"/>
  <c r="C15" i="49"/>
  <c r="C26" i="49"/>
  <c r="C40" i="49"/>
  <c r="C46" i="49"/>
  <c r="C52" i="49"/>
  <c r="C58" i="49"/>
  <c r="C66" i="49"/>
  <c r="C67" i="49"/>
  <c r="A1" i="48" l="1"/>
  <c r="A2" i="48"/>
  <c r="C36" i="48"/>
  <c r="C42" i="48"/>
  <c r="C48" i="48"/>
  <c r="C54" i="48"/>
  <c r="A1" i="47" l="1"/>
  <c r="A2" i="47"/>
  <c r="C15" i="47"/>
  <c r="C24" i="47"/>
  <c r="C29" i="47"/>
  <c r="C36" i="47" s="1"/>
  <c r="C57" i="47" s="1"/>
  <c r="C41" i="47"/>
  <c r="C46" i="47"/>
  <c r="C51" i="47"/>
  <c r="C56" i="47"/>
  <c r="A1" i="46" l="1"/>
  <c r="A2" i="46"/>
  <c r="C11" i="46"/>
  <c r="C13" i="46"/>
  <c r="C23" i="46"/>
  <c r="C33" i="46"/>
  <c r="C39" i="46"/>
  <c r="C45" i="46"/>
  <c r="C58" i="46"/>
  <c r="C59" i="46"/>
  <c r="A1" i="45" l="1"/>
  <c r="A2" i="45"/>
  <c r="C16" i="45"/>
  <c r="C27" i="45"/>
  <c r="C36" i="45"/>
  <c r="C42" i="45"/>
  <c r="C54" i="45"/>
  <c r="C59" i="45"/>
  <c r="C60" i="45"/>
  <c r="A1" i="44" l="1"/>
  <c r="A2" i="44"/>
  <c r="C13" i="44"/>
  <c r="C26" i="44"/>
  <c r="C62" i="44" s="1"/>
  <c r="C35" i="44"/>
  <c r="C36" i="44"/>
  <c r="C41" i="44"/>
  <c r="C46" i="44"/>
  <c r="C51" i="44"/>
  <c r="C61" i="44"/>
  <c r="A1" i="43" l="1"/>
  <c r="A2" i="43"/>
  <c r="C13" i="43"/>
  <c r="C24" i="43"/>
  <c r="C61" i="43" s="1"/>
  <c r="C36" i="43"/>
  <c r="C42" i="43"/>
  <c r="C48" i="43"/>
  <c r="C54" i="43"/>
  <c r="C60" i="43"/>
  <c r="A1" i="42" l="1"/>
  <c r="A2" i="42"/>
  <c r="C14" i="42"/>
  <c r="C24" i="42"/>
  <c r="C28" i="42"/>
  <c r="C33" i="42"/>
  <c r="C38" i="42"/>
  <c r="C43" i="42"/>
  <c r="C48" i="42"/>
  <c r="C54" i="42"/>
  <c r="C55" i="42"/>
  <c r="A1" i="41" l="1"/>
  <c r="A2" i="41"/>
  <c r="C13" i="41"/>
  <c r="C19" i="41"/>
  <c r="C27" i="41"/>
  <c r="C34" i="41"/>
  <c r="C40" i="41"/>
  <c r="C46" i="41"/>
  <c r="C52" i="41"/>
  <c r="C53" i="41"/>
  <c r="A1" i="40" l="1"/>
  <c r="A2" i="40"/>
  <c r="C13" i="40"/>
  <c r="C22" i="40"/>
  <c r="C31" i="40"/>
  <c r="C38" i="40"/>
  <c r="C44" i="40"/>
  <c r="C50" i="40"/>
  <c r="C58" i="40"/>
  <c r="A2" i="39" l="1"/>
  <c r="C13" i="39"/>
  <c r="C19" i="39"/>
  <c r="C28" i="39"/>
  <c r="C34" i="39"/>
  <c r="C40" i="39"/>
  <c r="C46" i="39"/>
  <c r="C52" i="39"/>
  <c r="C53" i="39"/>
  <c r="A1" i="38" l="1"/>
  <c r="A2" i="38"/>
  <c r="C13" i="38"/>
  <c r="C20" i="38"/>
  <c r="C29" i="38"/>
  <c r="C35" i="38"/>
  <c r="C41" i="38"/>
  <c r="C47" i="38"/>
  <c r="C53" i="38"/>
  <c r="C54" i="38"/>
  <c r="A1" i="37" l="1"/>
  <c r="A2" i="37"/>
  <c r="C16" i="37"/>
  <c r="C24" i="37"/>
  <c r="C33" i="37"/>
  <c r="C38" i="37"/>
  <c r="C44" i="37"/>
  <c r="C50" i="37"/>
  <c r="C56" i="37"/>
  <c r="C57" i="37"/>
  <c r="A1" i="36" l="1"/>
  <c r="A2" i="36"/>
  <c r="C12" i="36"/>
  <c r="C14" i="36"/>
  <c r="C15" i="36"/>
  <c r="C27" i="36"/>
  <c r="C28" i="36"/>
  <c r="C33" i="36"/>
  <c r="C34" i="36"/>
  <c r="C35" i="36"/>
  <c r="C36" i="36"/>
  <c r="C41" i="36"/>
  <c r="C47" i="36"/>
  <c r="C51" i="36"/>
  <c r="C52" i="36"/>
  <c r="C57" i="36"/>
  <c r="C58" i="36"/>
  <c r="A1" i="35" l="1"/>
  <c r="A2" i="35"/>
  <c r="C13" i="35"/>
  <c r="C24" i="35"/>
  <c r="C32" i="35"/>
  <c r="C43" i="35"/>
  <c r="C48" i="35"/>
  <c r="C54" i="35"/>
  <c r="C55" i="35"/>
  <c r="C13" i="34" l="1"/>
  <c r="C26" i="34"/>
  <c r="C35" i="34"/>
  <c r="C57" i="34" s="1"/>
  <c r="C46" i="34"/>
  <c r="C51" i="34"/>
  <c r="C56" i="34"/>
  <c r="A1" i="33" l="1"/>
  <c r="A2" i="33"/>
  <c r="C12" i="33"/>
  <c r="C13" i="33"/>
  <c r="C24" i="33"/>
  <c r="C31" i="33"/>
  <c r="C37" i="33"/>
  <c r="C43" i="33"/>
  <c r="C49" i="33"/>
  <c r="C55" i="33"/>
  <c r="C56" i="33"/>
  <c r="A1" i="32" l="1"/>
  <c r="A2" i="32"/>
  <c r="C16" i="32"/>
  <c r="C24" i="32"/>
  <c r="C39" i="32"/>
  <c r="C45" i="32"/>
  <c r="C50" i="32"/>
  <c r="C55" i="32"/>
  <c r="C61" i="32"/>
  <c r="C62" i="32"/>
  <c r="A1" i="31" l="1"/>
  <c r="A2" i="31"/>
  <c r="C17" i="31"/>
  <c r="C30" i="31"/>
  <c r="C43" i="31"/>
  <c r="C49" i="31"/>
  <c r="C55" i="31"/>
  <c r="C61" i="31"/>
  <c r="C68" i="31"/>
  <c r="C69" i="31"/>
  <c r="F24" i="28" l="1"/>
  <c r="AD31" i="28" l="1"/>
  <c r="AE21" i="28"/>
  <c r="AE12" i="28"/>
  <c r="AE17" i="28"/>
  <c r="AE26" i="28"/>
  <c r="AE16" i="28"/>
  <c r="AE28" i="28"/>
  <c r="AE23" i="28"/>
  <c r="AE14" i="28"/>
  <c r="AE18" i="28"/>
  <c r="AE10" i="28"/>
  <c r="AE20" i="28"/>
  <c r="AE8" i="28"/>
  <c r="AE30" i="28"/>
  <c r="AE15" i="28"/>
  <c r="AE25" i="28"/>
  <c r="AE29" i="28"/>
  <c r="AE6" i="28"/>
  <c r="AE5" i="28"/>
  <c r="AE9" i="28"/>
  <c r="AE3" i="28"/>
  <c r="AE13" i="28"/>
  <c r="AE24" i="28"/>
  <c r="AE4" i="28"/>
  <c r="AE22" i="28"/>
  <c r="AE19" i="28"/>
  <c r="AE7" i="28"/>
  <c r="AE27" i="28"/>
  <c r="AE11" i="28"/>
  <c r="L30" i="28"/>
  <c r="F30" i="28"/>
  <c r="F22" i="28"/>
  <c r="X31" i="28" l="1"/>
  <c r="N31" i="28"/>
  <c r="E31" i="28"/>
  <c r="F16" i="28"/>
  <c r="F9" i="28" l="1"/>
  <c r="F10" i="28"/>
  <c r="F14" i="28"/>
  <c r="F6" i="28"/>
  <c r="F11" i="28"/>
  <c r="F7" i="28"/>
  <c r="F29" i="28"/>
  <c r="F25" i="28"/>
  <c r="F20" i="28"/>
  <c r="F28" i="28"/>
  <c r="F23" i="28"/>
  <c r="AI31" i="28" l="1"/>
  <c r="AH31" i="28"/>
  <c r="AC31" i="28"/>
  <c r="Y31" i="28"/>
  <c r="R31" i="28"/>
  <c r="Q31" i="28"/>
  <c r="O31" i="28"/>
  <c r="K31" i="28"/>
  <c r="J31" i="28"/>
  <c r="I31" i="28"/>
  <c r="D31" i="28"/>
  <c r="Z4" i="28"/>
  <c r="AJ3" i="28"/>
  <c r="S5" i="28"/>
  <c r="Z5" i="28"/>
  <c r="Z6" i="28"/>
  <c r="Z7" i="28"/>
  <c r="Z8" i="28"/>
  <c r="Z9" i="28"/>
  <c r="Z10" i="28"/>
  <c r="Z11" i="28"/>
  <c r="Z12" i="28"/>
  <c r="Z13" i="28"/>
  <c r="Z14" i="28"/>
  <c r="Z15" i="28"/>
  <c r="Z16" i="28"/>
  <c r="Z24" i="28"/>
  <c r="Z17" i="28"/>
  <c r="Z18" i="28"/>
  <c r="Z19" i="28"/>
  <c r="Z20" i="28"/>
  <c r="Z21" i="28"/>
  <c r="Z22" i="28"/>
  <c r="Z23" i="28"/>
  <c r="Z25" i="28"/>
  <c r="Z26" i="28"/>
  <c r="Z27" i="28"/>
  <c r="Z28" i="28"/>
  <c r="Z29" i="28"/>
  <c r="Z30" i="28"/>
  <c r="Z3" i="28"/>
  <c r="S4" i="28"/>
  <c r="S6" i="28"/>
  <c r="S7" i="28"/>
  <c r="S8" i="28"/>
  <c r="S9" i="28"/>
  <c r="S10" i="28"/>
  <c r="S11" i="28"/>
  <c r="S12" i="28"/>
  <c r="S13" i="28"/>
  <c r="S14" i="28"/>
  <c r="S15" i="28"/>
  <c r="S16" i="28"/>
  <c r="S24" i="28"/>
  <c r="S17" i="28"/>
  <c r="S18" i="28"/>
  <c r="S19" i="28"/>
  <c r="S20" i="28"/>
  <c r="S21" i="28"/>
  <c r="S22" i="28"/>
  <c r="S23" i="28"/>
  <c r="S25" i="28"/>
  <c r="S26" i="28"/>
  <c r="S27" i="28"/>
  <c r="S28" i="28"/>
  <c r="S29" i="28"/>
  <c r="S30" i="28"/>
  <c r="S3" i="28"/>
  <c r="AJ4" i="28"/>
  <c r="AJ5" i="28"/>
  <c r="AJ6" i="28"/>
  <c r="AJ7" i="28"/>
  <c r="AJ8" i="28"/>
  <c r="AJ9" i="28"/>
  <c r="AJ10" i="28"/>
  <c r="AJ11" i="28"/>
  <c r="AJ12" i="28"/>
  <c r="AJ13" i="28"/>
  <c r="AJ14" i="28"/>
  <c r="AJ15" i="28"/>
  <c r="AJ16" i="28"/>
  <c r="AJ24" i="28"/>
  <c r="AJ17" i="28"/>
  <c r="AJ18" i="28"/>
  <c r="AJ19" i="28"/>
  <c r="AJ20" i="28"/>
  <c r="AJ21" i="28"/>
  <c r="AJ22" i="28"/>
  <c r="AJ23" i="28"/>
  <c r="AJ25" i="28"/>
  <c r="AJ26" i="28"/>
  <c r="AJ27" i="28"/>
  <c r="AJ28" i="28"/>
  <c r="AJ29" i="28"/>
  <c r="AJ30" i="28"/>
  <c r="L4" i="28"/>
  <c r="L5" i="28"/>
  <c r="L6" i="28"/>
  <c r="L7" i="28"/>
  <c r="L8" i="28"/>
  <c r="L9" i="28"/>
  <c r="L10" i="28"/>
  <c r="L11" i="28"/>
  <c r="L12" i="28"/>
  <c r="L13" i="28"/>
  <c r="L14" i="28"/>
  <c r="L15" i="28"/>
  <c r="L16" i="28"/>
  <c r="L24" i="28"/>
  <c r="L17" i="28"/>
  <c r="L18" i="28"/>
  <c r="L19" i="28"/>
  <c r="L20" i="28"/>
  <c r="L21" i="28"/>
  <c r="L22" i="28"/>
  <c r="L23" i="28"/>
  <c r="L25" i="28"/>
  <c r="L26" i="28"/>
  <c r="L27" i="28"/>
  <c r="L28" i="28"/>
  <c r="L29" i="28"/>
  <c r="L3" i="28"/>
  <c r="AE31" i="28" l="1"/>
  <c r="L31" i="28"/>
  <c r="AJ31" i="28"/>
  <c r="F31" i="28"/>
  <c r="Z31" i="28"/>
  <c r="S31" i="28"/>
  <c r="AL10" i="28"/>
  <c r="AF10" i="28" s="1"/>
  <c r="AL21" i="28"/>
  <c r="AA21" i="28" s="1"/>
  <c r="AL24" i="28"/>
  <c r="AK24" i="28" s="1"/>
  <c r="AL6" i="28"/>
  <c r="G6" i="28" s="1"/>
  <c r="AL29" i="28"/>
  <c r="AK29" i="28" s="1"/>
  <c r="AL17" i="28"/>
  <c r="AA17" i="28" s="1"/>
  <c r="AL28" i="28"/>
  <c r="T28" i="28" s="1"/>
  <c r="AL16" i="28"/>
  <c r="AK16" i="28" s="1"/>
  <c r="AL4" i="28"/>
  <c r="AK4" i="28" s="1"/>
  <c r="AL30" i="28"/>
  <c r="T30" i="28" s="1"/>
  <c r="AL27" i="28"/>
  <c r="T27" i="28" s="1"/>
  <c r="AL15" i="28"/>
  <c r="AK15" i="28" s="1"/>
  <c r="AL3" i="28"/>
  <c r="AL5" i="28"/>
  <c r="AK5" i="28" s="1"/>
  <c r="AL26" i="28"/>
  <c r="AA26" i="28" s="1"/>
  <c r="AL14" i="28"/>
  <c r="AA14" i="28" s="1"/>
  <c r="AL25" i="28"/>
  <c r="G25" i="28" s="1"/>
  <c r="AL13" i="28"/>
  <c r="AL23" i="28"/>
  <c r="M23" i="28" s="1"/>
  <c r="AL12" i="28"/>
  <c r="AF12" i="28" s="1"/>
  <c r="AL22" i="28"/>
  <c r="AK22" i="28" s="1"/>
  <c r="AL11" i="28"/>
  <c r="M11" i="28" s="1"/>
  <c r="AL20" i="28"/>
  <c r="AA20" i="28" s="1"/>
  <c r="AL9" i="28"/>
  <c r="G9" i="28" s="1"/>
  <c r="AL19" i="28"/>
  <c r="AA19" i="28" s="1"/>
  <c r="AL7" i="28"/>
  <c r="AL8" i="28"/>
  <c r="AK8" i="28" s="1"/>
  <c r="AL18" i="28"/>
  <c r="T18" i="28" s="1"/>
  <c r="AA3" i="28" l="1"/>
  <c r="AL31" i="28"/>
  <c r="AK31" i="28" s="1"/>
  <c r="M6" i="28"/>
  <c r="T17" i="28"/>
  <c r="M29" i="28"/>
  <c r="M10" i="28"/>
  <c r="G10" i="28"/>
  <c r="AA10" i="28"/>
  <c r="T10" i="28"/>
  <c r="AK10" i="28"/>
  <c r="T21" i="28"/>
  <c r="G17" i="28"/>
  <c r="M22" i="28"/>
  <c r="AF4" i="28"/>
  <c r="AA18" i="28"/>
  <c r="AA30" i="28"/>
  <c r="M16" i="28"/>
  <c r="M28" i="28"/>
  <c r="G30" i="28"/>
  <c r="M4" i="28"/>
  <c r="AF16" i="28"/>
  <c r="T8" i="28"/>
  <c r="M3" i="28"/>
  <c r="AK17" i="28"/>
  <c r="M15" i="28"/>
  <c r="G29" i="28"/>
  <c r="M27" i="28"/>
  <c r="AA29" i="28"/>
  <c r="T14" i="28"/>
  <c r="T26" i="28"/>
  <c r="T4" i="28"/>
  <c r="AK30" i="28"/>
  <c r="AK19" i="28"/>
  <c r="M8" i="28"/>
  <c r="T29" i="28"/>
  <c r="AF6" i="28"/>
  <c r="AA6" i="28"/>
  <c r="T6" i="28"/>
  <c r="AK6" i="28"/>
  <c r="AF21" i="28"/>
  <c r="M21" i="28"/>
  <c r="AK21" i="28"/>
  <c r="AF5" i="28"/>
  <c r="T11" i="28"/>
  <c r="AF3" i="28"/>
  <c r="T22" i="28"/>
  <c r="AF15" i="28"/>
  <c r="G3" i="28"/>
  <c r="M17" i="28"/>
  <c r="AK14" i="28"/>
  <c r="AF27" i="28"/>
  <c r="G16" i="28"/>
  <c r="AF28" i="28"/>
  <c r="AF17" i="28"/>
  <c r="AK11" i="28"/>
  <c r="AK26" i="28"/>
  <c r="AA4" i="28"/>
  <c r="T15" i="28"/>
  <c r="G28" i="28"/>
  <c r="G15" i="28"/>
  <c r="M30" i="28"/>
  <c r="AF29" i="28"/>
  <c r="AA16" i="28"/>
  <c r="T16" i="28"/>
  <c r="T3" i="28"/>
  <c r="AA15" i="28"/>
  <c r="AF30" i="28"/>
  <c r="G8" i="28"/>
  <c r="AF8" i="28"/>
  <c r="AA28" i="28"/>
  <c r="AK3" i="28"/>
  <c r="G27" i="28"/>
  <c r="G20" i="28"/>
  <c r="M14" i="28"/>
  <c r="G14" i="28"/>
  <c r="AK27" i="28"/>
  <c r="AK28" i="28"/>
  <c r="G4" i="28"/>
  <c r="AA27" i="28"/>
  <c r="M26" i="28"/>
  <c r="G24" i="28"/>
  <c r="G21" i="28"/>
  <c r="AF24" i="28"/>
  <c r="T24" i="28"/>
  <c r="M24" i="28"/>
  <c r="G18" i="28"/>
  <c r="AA24" i="28"/>
  <c r="M5" i="28"/>
  <c r="G5" i="28"/>
  <c r="AA5" i="28"/>
  <c r="T5" i="28"/>
  <c r="AF7" i="28"/>
  <c r="M7" i="28"/>
  <c r="AK23" i="28"/>
  <c r="AF13" i="28"/>
  <c r="M13" i="28"/>
  <c r="M19" i="28"/>
  <c r="G13" i="28"/>
  <c r="AF9" i="28"/>
  <c r="M9" i="28"/>
  <c r="T7" i="28"/>
  <c r="AA13" i="28"/>
  <c r="AF20" i="28"/>
  <c r="M20" i="28"/>
  <c r="AA25" i="28"/>
  <c r="T13" i="28"/>
  <c r="G26" i="28"/>
  <c r="T12" i="28"/>
  <c r="AA22" i="28"/>
  <c r="G22" i="28"/>
  <c r="AF22" i="28"/>
  <c r="T19" i="28"/>
  <c r="T9" i="28"/>
  <c r="AF14" i="28"/>
  <c r="T23" i="28"/>
  <c r="AA9" i="28"/>
  <c r="G7" i="28"/>
  <c r="AF25" i="28"/>
  <c r="M25" i="28"/>
  <c r="M12" i="28"/>
  <c r="AF19" i="28"/>
  <c r="AA11" i="28"/>
  <c r="G11" i="28"/>
  <c r="AF11" i="28"/>
  <c r="T25" i="28"/>
  <c r="AK7" i="28"/>
  <c r="T20" i="28"/>
  <c r="AF26" i="28"/>
  <c r="AA8" i="28"/>
  <c r="AA12" i="28"/>
  <c r="G12" i="28"/>
  <c r="AA23" i="28"/>
  <c r="G23" i="28"/>
  <c r="AA7" i="28"/>
  <c r="G19" i="28"/>
  <c r="AF18" i="28"/>
  <c r="M18" i="28"/>
  <c r="AK18" i="28"/>
  <c r="AF23" i="28"/>
  <c r="AK9" i="28"/>
  <c r="AK13" i="28"/>
  <c r="AK20" i="28"/>
  <c r="AK12" i="28"/>
  <c r="AK25" i="28"/>
  <c r="C31" i="28" l="1"/>
  <c r="H31" i="28"/>
  <c r="U31" i="28"/>
  <c r="W31" i="28"/>
  <c r="AB31" i="28"/>
  <c r="AG31" i="28"/>
  <c r="V23" i="28" l="1"/>
  <c r="V18" i="28"/>
  <c r="V16" i="28"/>
  <c r="V15" i="28"/>
  <c r="V13" i="28"/>
  <c r="V7" i="28"/>
  <c r="V30" i="28"/>
  <c r="V28" i="28"/>
  <c r="V27" i="28"/>
  <c r="V25" i="28"/>
  <c r="V21" i="28"/>
  <c r="V20" i="28"/>
  <c r="V17" i="28"/>
  <c r="V9" i="28"/>
  <c r="V12" i="28"/>
  <c r="V10" i="28"/>
  <c r="V6" i="28"/>
  <c r="V4" i="28"/>
  <c r="V3" i="28"/>
  <c r="V29" i="28"/>
  <c r="V24" i="28"/>
  <c r="V5" i="28"/>
  <c r="V26" i="28"/>
  <c r="V14" i="28"/>
  <c r="V22" i="28"/>
  <c r="V11" i="28"/>
  <c r="V19" i="28"/>
  <c r="V8" i="28"/>
  <c r="T31" i="28" l="1"/>
  <c r="AF31" i="28"/>
  <c r="AA31" i="28"/>
  <c r="G31" i="28"/>
  <c r="M31" i="28"/>
  <c r="V31" i="28"/>
  <c r="C29" i="36"/>
  <c r="C59"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tc={2D981526-3967-4E08-9819-E35DF5FAC945}</author>
  </authors>
  <commentList>
    <comment ref="A63" authorId="0" shapeId="0" xr:uid="{2D981526-3967-4E08-9819-E35DF5FAC945}">
      <text>
        <t>[Threaded comment]
Your version of Excel allows you to read this threaded comment; however, any edits to it will get removed if the file is opened in a newer version of Excel. Learn more: https://go.microsoft.com/fwlink/?linkid=870924
Comment:
    Can not find a narrative to match, was this activity completed?
Reply:
    Line 60</t>
      </text>
    </comment>
  </commentList>
</comments>
</file>

<file path=xl/sharedStrings.xml><?xml version="1.0" encoding="utf-8"?>
<sst xmlns="http://schemas.openxmlformats.org/spreadsheetml/2006/main" count="4010" uniqueCount="1210">
  <si>
    <t>Infant &amp; Toddler</t>
  </si>
  <si>
    <t>Professional Development</t>
  </si>
  <si>
    <t>Texas Rising Star</t>
  </si>
  <si>
    <t>Health &amp; Safety</t>
  </si>
  <si>
    <t>Evaluation &amp; Assessment</t>
  </si>
  <si>
    <t>National Accreditation Support</t>
  </si>
  <si>
    <t>Other</t>
  </si>
  <si>
    <t>TOTAL</t>
  </si>
  <si>
    <t>Board 
Number</t>
  </si>
  <si>
    <t>Board</t>
  </si>
  <si>
    <t>Infant Toddler  Planned  Expenditures CCQ</t>
  </si>
  <si>
    <t>Infant Toddler Planned Expenditures CQF</t>
  </si>
  <si>
    <t>Infant Toddler Planned Expenditures CCM</t>
  </si>
  <si>
    <t>Infant Toddler Total Planned</t>
  </si>
  <si>
    <t>I/T % of Total</t>
  </si>
  <si>
    <t>Professional Development Planned Expenditures CCQ</t>
  </si>
  <si>
    <t>Professional Development Planned Expenditures CQF</t>
  </si>
  <si>
    <t>Professional Development Planned Expenditures Other</t>
  </si>
  <si>
    <t>Professional Development Planned Expenditures CCM</t>
  </si>
  <si>
    <t>PD Total Planned</t>
  </si>
  <si>
    <t>PD % of Total</t>
  </si>
  <si>
    <t>Texas Rising Star Planned Expenditures CCQ</t>
  </si>
  <si>
    <t>Texas Rising Star Planned Expenditures CQF</t>
  </si>
  <si>
    <t>Texas Rising Star Expenditures Mentor Funding</t>
  </si>
  <si>
    <t>Texas Rising Star Planned Expenditures Other</t>
  </si>
  <si>
    <t>Texas Rising Star Planned Expenditures CCM</t>
  </si>
  <si>
    <t>Texas Rising Star Total Planned</t>
  </si>
  <si>
    <t>TRS % of Total</t>
  </si>
  <si>
    <t>Health &amp; Safety Planned Expenditures CCQ Only</t>
  </si>
  <si>
    <t>H/S % of Total</t>
  </si>
  <si>
    <t>Eval &amp; Assessment Planned Expenditures CCQ</t>
  </si>
  <si>
    <t>Eval &amp; Assessment Planned Expenditures CQF</t>
  </si>
  <si>
    <t>Eval &amp; Assessment Planned Expenditures CCM</t>
  </si>
  <si>
    <t>Eval/Assess Total Planned</t>
  </si>
  <si>
    <t>Eval % of Total</t>
  </si>
  <si>
    <t>National Accreditation Planned Expenditures CCQ</t>
  </si>
  <si>
    <t>National Accreditation Planned Expenditures CQF</t>
  </si>
  <si>
    <t>National Accreditation Planned Expenditures CCM</t>
  </si>
  <si>
    <t>National Accreditation Total Planned</t>
  </si>
  <si>
    <t>NA % of Total</t>
  </si>
  <si>
    <t>Other Activities Planned Expenditures CCQ</t>
  </si>
  <si>
    <t>Other Activities Planned Expenditures CQF</t>
  </si>
  <si>
    <t>Other Activities Planned Expenditures Other</t>
  </si>
  <si>
    <t>Other Total Planned</t>
  </si>
  <si>
    <t>Other % of Total</t>
  </si>
  <si>
    <t>TOTAL Planned Expenditures</t>
  </si>
  <si>
    <t>Panhandle</t>
  </si>
  <si>
    <t>South Plains</t>
  </si>
  <si>
    <t>North Texas</t>
  </si>
  <si>
    <t>North Central</t>
  </si>
  <si>
    <t>Tarrant County</t>
  </si>
  <si>
    <t>Greater Dallas</t>
  </si>
  <si>
    <t>Northeast Texas</t>
  </si>
  <si>
    <t>East Texas</t>
  </si>
  <si>
    <t>West Central</t>
  </si>
  <si>
    <t>Borderplex</t>
  </si>
  <si>
    <t>Permian Basin</t>
  </si>
  <si>
    <t>Concho Valley</t>
  </si>
  <si>
    <t>Heart of Texas</t>
  </si>
  <si>
    <t>Capital Area</t>
  </si>
  <si>
    <t>Brazos Valley</t>
  </si>
  <si>
    <t>Deep East</t>
  </si>
  <si>
    <t>Southeast Texas</t>
  </si>
  <si>
    <t>Golden Crescent</t>
  </si>
  <si>
    <t>Alamo</t>
  </si>
  <si>
    <t>South Texas</t>
  </si>
  <si>
    <t>Coastal Bend</t>
  </si>
  <si>
    <t>Rural Capital</t>
  </si>
  <si>
    <t>Lower Rio</t>
  </si>
  <si>
    <t>Cameron</t>
  </si>
  <si>
    <t>Texoma</t>
  </si>
  <si>
    <t>Central Texas</t>
  </si>
  <si>
    <t>Middle Rio</t>
  </si>
  <si>
    <t>Gulf Coast</t>
  </si>
  <si>
    <t>Statewide</t>
  </si>
  <si>
    <t>As of February 2026</t>
  </si>
  <si>
    <t>Narrative description of Board's overall plan and strategies for Child Care Quality activities:</t>
  </si>
  <si>
    <r>
      <rPr>
        <b/>
        <sz val="12"/>
        <rFont val="Calibri"/>
        <family val="2"/>
      </rPr>
      <t>Overall narrative must address:
•</t>
    </r>
    <r>
      <rPr>
        <b/>
        <i/>
        <sz val="12"/>
        <rFont val="Calibri"/>
        <family val="2"/>
      </rPr>
      <t xml:space="preserve"> How</t>
    </r>
    <r>
      <rPr>
        <b/>
        <i/>
        <sz val="12"/>
        <rFont val="Aptos Narrow"/>
        <family val="2"/>
        <scheme val="minor"/>
      </rPr>
      <t xml:space="preserve"> needs were assessed/determined
</t>
    </r>
    <r>
      <rPr>
        <b/>
        <i/>
        <sz val="12"/>
        <rFont val="Calibri"/>
        <family val="2"/>
      </rPr>
      <t xml:space="preserve">• </t>
    </r>
    <r>
      <rPr>
        <b/>
        <i/>
        <sz val="12"/>
        <rFont val="Aptos Narrow"/>
        <family val="2"/>
        <scheme val="minor"/>
      </rPr>
      <t>How success will be measured
•</t>
    </r>
    <r>
      <rPr>
        <b/>
        <i/>
        <sz val="12"/>
        <rFont val="Calibri"/>
        <family val="2"/>
      </rPr>
      <t xml:space="preserve"> </t>
    </r>
    <r>
      <rPr>
        <b/>
        <i/>
        <sz val="12"/>
        <rFont val="Aptos Narrow"/>
        <family val="2"/>
        <scheme val="minor"/>
      </rPr>
      <t xml:space="preserve">Alignment with LWDB Strategic Plan
</t>
    </r>
    <r>
      <rPr>
        <b/>
        <sz val="12"/>
        <rFont val="Aptos Narrow"/>
        <family val="2"/>
        <scheme val="minor"/>
      </rPr>
      <t xml:space="preserve">
</t>
    </r>
  </si>
  <si>
    <t xml:space="preserve">Needs were determined through data collected from child care programs through a needs assessment survey (200+ collected), input from Quality contractor and Child Care Committee.
Areas that were identified as a need in the Alamo area:
-- Quality and quantity of professional development opportunities, including the topics of teacher and child interactions, children with special needs and guidance and discipline opportunities and various others.
-- Interested in an apprenticeship opportunity (100 Yes, 97 No and 4 undecided) 
-- Materials to support achievement and maintenance of certification including infant/toddler and all ages
-- Materials for gross motor for all ages 
-- Curriculum to support achievement of certification and children's development 
-- Assessment tools to support achievement of certification and children's development 
-- Need to increase staff retention
-- Need to increase Texas Rising Star initial certifications and retain certification
-- Need for CDA renewals 
-- Need to support Nationally Accredited programs
Success will be measured by collecting data, surveys and reviewing certification assessment results.
Alignment with LWDA strategic plan: WSA strives to increase the number of quality child care programs in our region and recognizes that quality care prepares children for school readiness.  WSA also understands the lack of child care in the rural areas, and lack of certified child care programs in rural areas. WSA works to ensure that funding is balanced in efforts to continue to provide opportunities for quality child care to children &amp; families in these underserved areas.  </t>
  </si>
  <si>
    <t>Who administers the CCQ funds?</t>
  </si>
  <si>
    <t>Both</t>
  </si>
  <si>
    <t>If the Board selects "Both" from above, describe in detail how this is coordinated.</t>
  </si>
  <si>
    <t>The Board and Contractor coordinate to administer quality funds. 
The Contractor is responsible for the Texas Rising Star Staff, awarding staff retention bonuses to child care programs, incentives to programs to maintain certification, support for National Accreditation, Infant and Toddler Specialist, (Texas Early Childhood Professional Development System)TECPDS Specialist and activities, purchasing materials to elevate quality for indoor/outdoor/curriculum/children's assessments and achieve certification, and providing scholarships for CDA renewals. 
The Board is responsible for awarding child care programs materials, curriculum, children's assessments, professional development and will award the same as the contractor as needed.</t>
  </si>
  <si>
    <t>Infant &amp; Toddler (including Professional Development)</t>
  </si>
  <si>
    <t>Activity Type/Name</t>
  </si>
  <si>
    <r>
      <t xml:space="preserve">Type of Funding
</t>
    </r>
    <r>
      <rPr>
        <b/>
        <i/>
        <sz val="12"/>
        <rFont val="Aptos Narrow"/>
        <family val="2"/>
        <scheme val="minor"/>
      </rPr>
      <t>(Check all that apply)</t>
    </r>
  </si>
  <si>
    <t>Planned Estimated Expenditures</t>
  </si>
  <si>
    <t>Anticipated Quarter Start</t>
  </si>
  <si>
    <r>
      <t xml:space="preserve">Narrative Description of Planned Activities 
</t>
    </r>
    <r>
      <rPr>
        <i/>
        <sz val="12"/>
        <rFont val="Aptos Narrow"/>
        <family val="2"/>
        <scheme val="minor"/>
      </rPr>
      <t>Description must include estimated number of reach and type of participant, alignment to what need or Board strategy, which quarter(s) the activity will be implemented, and measurable outcome</t>
    </r>
  </si>
  <si>
    <t xml:space="preserve">Infant/Toddler Indoor and Outdoor Materials </t>
  </si>
  <si>
    <t>CCQ 2%</t>
  </si>
  <si>
    <t>Quarter 4</t>
  </si>
  <si>
    <r>
      <rPr>
        <b/>
        <sz val="12"/>
        <rFont val="Aptos Narrow"/>
        <family val="2"/>
        <scheme val="minor"/>
      </rPr>
      <t>Activity:</t>
    </r>
    <r>
      <rPr>
        <sz val="12"/>
        <rFont val="Aptos Narrow"/>
        <family val="2"/>
        <scheme val="minor"/>
      </rPr>
      <t xml:space="preserve"> This activity aligns with the need to support certification and maintenance. WSA believes in providing quality mentoring to increase the quality of care and interactions in the facilities. It was identified that infant and toddler classroom materials are needed such as sensory and exploration materials, gross motor materials, and materials to support language development and social-emotional development. 
</t>
    </r>
    <r>
      <rPr>
        <b/>
        <sz val="12"/>
        <rFont val="Aptos Narrow"/>
        <family val="2"/>
        <scheme val="minor"/>
      </rPr>
      <t>Target Outreach:</t>
    </r>
    <r>
      <rPr>
        <sz val="12"/>
        <rFont val="Aptos Narrow"/>
        <family val="2"/>
        <scheme val="minor"/>
      </rPr>
      <t xml:space="preserve"> Approximately 50 child care programs 
</t>
    </r>
    <r>
      <rPr>
        <b/>
        <sz val="12"/>
        <rFont val="Aptos Narrow"/>
        <family val="2"/>
        <scheme val="minor"/>
      </rPr>
      <t>Measurable Outcomes:</t>
    </r>
    <r>
      <rPr>
        <sz val="12"/>
        <rFont val="Aptos Narrow"/>
        <family val="2"/>
        <scheme val="minor"/>
      </rPr>
      <t xml:space="preserve"> Success will be measured by monitoring assessment results in Category 4 Indoor/Outdoor measures.</t>
    </r>
    <r>
      <rPr>
        <b/>
        <sz val="12"/>
        <rFont val="Aptos Narrow"/>
        <family val="2"/>
        <scheme val="minor"/>
      </rPr>
      <t xml:space="preserve"> I</t>
    </r>
    <r>
      <rPr>
        <sz val="12"/>
        <rFont val="Aptos Narrow"/>
        <family val="2"/>
        <scheme val="minor"/>
      </rPr>
      <t>ncrease in Texas Rising Star certification results in Category 4 indoor and outdoor measures.</t>
    </r>
  </si>
  <si>
    <t>Furniture for Infant and Toddler</t>
  </si>
  <si>
    <r>
      <rPr>
        <b/>
        <sz val="12"/>
        <rFont val="Aptos Narrow"/>
        <family val="2"/>
        <scheme val="minor"/>
      </rPr>
      <t>Activity</t>
    </r>
    <r>
      <rPr>
        <sz val="12"/>
        <rFont val="Aptos Narrow"/>
        <family val="2"/>
        <scheme val="minor"/>
      </rPr>
      <t xml:space="preserve">: This activity aligns with the need to support certification and maintenance. WSA believes in providing quality mentoring to increase the quality of care and interactions in the facilities. Through a needs assessment survey, it was identified that furniture for infant/toddlers is needed.
</t>
    </r>
    <r>
      <rPr>
        <b/>
        <sz val="12"/>
        <rFont val="Aptos Narrow"/>
        <family val="2"/>
        <scheme val="minor"/>
      </rPr>
      <t>Target Outreach</t>
    </r>
    <r>
      <rPr>
        <sz val="12"/>
        <rFont val="Aptos Narrow"/>
        <family val="2"/>
        <scheme val="minor"/>
      </rPr>
      <t xml:space="preserve">:  Approximately 50 child care programs 
</t>
    </r>
    <r>
      <rPr>
        <b/>
        <sz val="12"/>
        <rFont val="Aptos Narrow"/>
        <family val="2"/>
        <scheme val="minor"/>
      </rPr>
      <t xml:space="preserve">Measurable Outcomes: </t>
    </r>
    <r>
      <rPr>
        <sz val="12"/>
        <rFont val="Aptos Narrow"/>
        <family val="2"/>
        <scheme val="minor"/>
      </rPr>
      <t xml:space="preserve"> Success will be measured by monitoring assessment results in Category 4 Indoor/Outdoor measures. Increase in Texas Rising Star certification results in Category 4 indoor and outdoor measures.
</t>
    </r>
    <r>
      <rPr>
        <b/>
        <sz val="12"/>
        <rFont val="Aptos Narrow"/>
        <family val="2"/>
        <scheme val="minor"/>
      </rPr>
      <t>Update Q3:</t>
    </r>
    <r>
      <rPr>
        <sz val="12"/>
        <rFont val="Aptos Narrow"/>
        <family val="2"/>
        <scheme val="minor"/>
      </rPr>
      <t xml:space="preserve"> Changed Anticipated Quarter Start to Q4 from Q3.</t>
    </r>
  </si>
  <si>
    <t>Infant/Toddler Curriculum</t>
  </si>
  <si>
    <r>
      <rPr>
        <b/>
        <sz val="12"/>
        <rFont val="Aptos Narrow"/>
        <family val="2"/>
        <scheme val="minor"/>
      </rPr>
      <t>Activity</t>
    </r>
    <r>
      <rPr>
        <sz val="12"/>
        <rFont val="Aptos Narrow"/>
        <family val="2"/>
        <scheme val="minor"/>
      </rPr>
      <t xml:space="preserve">: This activity aligns with the need of curriculum to support certification and children's development. WSA will provide Infant/Toddler curriculum for programs participating in the WSA quality cohort that are identified not having curriculum. 
</t>
    </r>
    <r>
      <rPr>
        <b/>
        <sz val="12"/>
        <rFont val="Aptos Narrow"/>
        <family val="2"/>
        <scheme val="minor"/>
      </rPr>
      <t>Target Outreach</t>
    </r>
    <r>
      <rPr>
        <sz val="12"/>
        <rFont val="Aptos Narrow"/>
        <family val="2"/>
        <scheme val="minor"/>
      </rPr>
      <t xml:space="preserve">:  Approximately 50 child care programs
</t>
    </r>
    <r>
      <rPr>
        <b/>
        <sz val="12"/>
        <rFont val="Aptos Narrow"/>
        <family val="2"/>
        <scheme val="minor"/>
      </rPr>
      <t xml:space="preserve">Measurable Outcomes: </t>
    </r>
    <r>
      <rPr>
        <sz val="12"/>
        <rFont val="Aptos Narrow"/>
        <family val="2"/>
        <scheme val="minor"/>
      </rPr>
      <t xml:space="preserve"> Success will be measured by monitoring assessment results in Category 3 measures.</t>
    </r>
    <r>
      <rPr>
        <b/>
        <sz val="12"/>
        <rFont val="Aptos Narrow"/>
        <family val="2"/>
        <scheme val="minor"/>
      </rPr>
      <t xml:space="preserve"> </t>
    </r>
    <r>
      <rPr>
        <sz val="12"/>
        <rFont val="Aptos Narrow"/>
        <family val="2"/>
        <scheme val="minor"/>
      </rPr>
      <t>Increase in Texas Rising Star certification results in Category 3  measures.</t>
    </r>
  </si>
  <si>
    <t>Infant/Toddler Specific Training</t>
  </si>
  <si>
    <t>Quarter 3</t>
  </si>
  <si>
    <r>
      <rPr>
        <b/>
        <sz val="12"/>
        <rFont val="Aptos Narrow"/>
        <family val="2"/>
        <scheme val="minor"/>
      </rPr>
      <t>Activity</t>
    </r>
    <r>
      <rPr>
        <sz val="12"/>
        <rFont val="Aptos Narrow"/>
        <family val="2"/>
        <scheme val="minor"/>
      </rPr>
      <t xml:space="preserve">: This activity aligns with the need of professional development opportunities in the area. WSA believes in providing quality training opportunities to staff in order to increase the quality of care and interactions in the facilities. On a monthly basis WSA provides Infant/Toddler training opportunities. In addition, WSA provides Conference registration scholarships to child care program staff as an additional way to earn licensing training hours.
</t>
    </r>
    <r>
      <rPr>
        <b/>
        <sz val="12"/>
        <rFont val="Aptos Narrow"/>
        <family val="2"/>
        <scheme val="minor"/>
      </rPr>
      <t>Target Outreach</t>
    </r>
    <r>
      <rPr>
        <sz val="12"/>
        <rFont val="Aptos Narrow"/>
        <family val="2"/>
        <scheme val="minor"/>
      </rPr>
      <t xml:space="preserve">:  Approximately 200 child care staff
</t>
    </r>
    <r>
      <rPr>
        <b/>
        <sz val="12"/>
        <rFont val="Aptos Narrow"/>
        <family val="2"/>
        <scheme val="minor"/>
      </rPr>
      <t xml:space="preserve">Measurable Outcomes: </t>
    </r>
    <r>
      <rPr>
        <sz val="12"/>
        <rFont val="Aptos Narrow"/>
        <family val="2"/>
        <scheme val="minor"/>
      </rPr>
      <t xml:space="preserve">  Success will be measured by monitoring usage and hours earned that count towards licensing. Increase in Texas Rising Star certification results, decrease in number of licensing deficiencies cited by Child Care Regulation for required annual training, increase in number of CCS programs with Entry Level designation and eligible for certification.</t>
    </r>
  </si>
  <si>
    <t xml:space="preserve">Total Planned Estimated Expenditures </t>
  </si>
  <si>
    <t>Type of Funding
(Check all that apply)</t>
  </si>
  <si>
    <t xml:space="preserve">CDA Renewal Scholarships </t>
  </si>
  <si>
    <t>Quarter 1</t>
  </si>
  <si>
    <r>
      <rPr>
        <b/>
        <sz val="12"/>
        <rFont val="Aptos Narrow"/>
        <family val="2"/>
        <scheme val="minor"/>
      </rPr>
      <t>Activity:</t>
    </r>
    <r>
      <rPr>
        <sz val="12"/>
        <rFont val="Aptos Narrow"/>
        <family val="2"/>
        <scheme val="minor"/>
      </rPr>
      <t xml:space="preserve"> WSA provides scholarships to help with the cost of the CDA renewal as having a CDA assists in the quality of care and staff scoring on certification results.
</t>
    </r>
    <r>
      <rPr>
        <b/>
        <sz val="12"/>
        <rFont val="Aptos Narrow"/>
        <family val="2"/>
        <scheme val="minor"/>
      </rPr>
      <t>Target Outreach</t>
    </r>
    <r>
      <rPr>
        <sz val="12"/>
        <rFont val="Aptos Narrow"/>
        <family val="2"/>
        <scheme val="minor"/>
      </rPr>
      <t xml:space="preserve">: Approximately 36 staff
</t>
    </r>
    <r>
      <rPr>
        <b/>
        <sz val="12"/>
        <rFont val="Aptos Narrow"/>
        <family val="2"/>
        <scheme val="minor"/>
      </rPr>
      <t xml:space="preserve">Measurable Outcomes: </t>
    </r>
    <r>
      <rPr>
        <sz val="12"/>
        <rFont val="Aptos Narrow"/>
        <family val="2"/>
        <scheme val="minor"/>
      </rPr>
      <t>Number of staff maintaining CDA certification. The number of staff who apply and are awarded the scholarship to renew their CDA, increase in Texas Rising Star certification results for Category 1 measures.</t>
    </r>
  </si>
  <si>
    <t xml:space="preserve">Training for Children with Differing Abilities </t>
  </si>
  <si>
    <t>Quarter 2</t>
  </si>
  <si>
    <r>
      <rPr>
        <b/>
        <sz val="12"/>
        <rFont val="Aptos Narrow"/>
        <family val="2"/>
        <scheme val="minor"/>
      </rPr>
      <t>Activity</t>
    </r>
    <r>
      <rPr>
        <sz val="12"/>
        <rFont val="Aptos Narrow"/>
        <family val="2"/>
        <scheme val="minor"/>
      </rPr>
      <t xml:space="preserve">: This activity aligns with the need of professional development opportunities in the area. WSA believes in providing quality training opportunities to staff in order to increase the quality of care and interactions in the facilities. A need for specific training for early learning programs to receive quality training on supporting children with differing abilities.
</t>
    </r>
    <r>
      <rPr>
        <b/>
        <sz val="12"/>
        <rFont val="Aptos Narrow"/>
        <family val="2"/>
        <scheme val="minor"/>
      </rPr>
      <t>Target Outreach</t>
    </r>
    <r>
      <rPr>
        <sz val="12"/>
        <rFont val="Aptos Narrow"/>
        <family val="2"/>
        <scheme val="minor"/>
      </rPr>
      <t xml:space="preserve">:  Approximately 100 staff
</t>
    </r>
    <r>
      <rPr>
        <b/>
        <sz val="12"/>
        <rFont val="Aptos Narrow"/>
        <family val="2"/>
        <scheme val="minor"/>
      </rPr>
      <t xml:space="preserve">Measurable Outcomes: </t>
    </r>
    <r>
      <rPr>
        <sz val="12"/>
        <rFont val="Aptos Narrow"/>
        <family val="2"/>
        <scheme val="minor"/>
      </rPr>
      <t>Success will be measured by monitoring usage and hours earned that count towards licensing. Increase in Texas Rising Star certification results, decrease in number of licensing deficiencies cited by Child Care Regulation for required annual training, increase in number of CCS programs with Entry Level designation and eligible for certification.</t>
    </r>
  </si>
  <si>
    <t>Local Conferences (TXAEYC, SAAEYC, Diversity)</t>
  </si>
  <si>
    <r>
      <rPr>
        <b/>
        <sz val="12"/>
        <color theme="1"/>
        <rFont val="Aptos Narrow"/>
        <family val="2"/>
        <scheme val="minor"/>
      </rPr>
      <t>Activity</t>
    </r>
    <r>
      <rPr>
        <sz val="12"/>
        <color theme="1"/>
        <rFont val="Aptos Narrow"/>
        <family val="2"/>
        <scheme val="minor"/>
      </rPr>
      <t xml:space="preserve">: This activity aligns with the need of professional development opportunities in the area. WSA believes in providing quality training opportunities to staff in order to increase the quality of care and interactions in the facilities. WSA provides registration scholarships to local and state conferences to child care staff as an additional way to earn licensing hours.
</t>
    </r>
    <r>
      <rPr>
        <b/>
        <sz val="12"/>
        <color theme="1"/>
        <rFont val="Aptos Narrow"/>
        <family val="2"/>
        <scheme val="minor"/>
      </rPr>
      <t>Target Outreach</t>
    </r>
    <r>
      <rPr>
        <sz val="12"/>
        <color theme="1"/>
        <rFont val="Aptos Narrow"/>
        <family val="2"/>
        <scheme val="minor"/>
      </rPr>
      <t xml:space="preserve">:  Approximately 200 staff
</t>
    </r>
    <r>
      <rPr>
        <b/>
        <sz val="12"/>
        <color theme="1"/>
        <rFont val="Aptos Narrow"/>
        <family val="2"/>
        <scheme val="minor"/>
      </rPr>
      <t xml:space="preserve">Measurable Outcomes: </t>
    </r>
    <r>
      <rPr>
        <sz val="12"/>
        <color theme="1"/>
        <rFont val="Aptos Narrow"/>
        <family val="2"/>
        <scheme val="minor"/>
      </rPr>
      <t>Success will be measured by monitoring usage and hours earned that count towards licensing. Increase in Texas Rising Star certification results, decrease in number of licensing deficiencies cited by Child Care Regulation for required annual training, increase in number of CCS programs with Entry Level designation and eligible for certification.</t>
    </r>
  </si>
  <si>
    <t xml:space="preserve">Teacher Conference </t>
  </si>
  <si>
    <r>
      <rPr>
        <b/>
        <sz val="12"/>
        <rFont val="Aptos Narrow"/>
        <family val="2"/>
        <scheme val="minor"/>
      </rPr>
      <t>Activity:</t>
    </r>
    <r>
      <rPr>
        <sz val="12"/>
        <rFont val="Aptos Narrow"/>
        <family val="2"/>
        <scheme val="minor"/>
      </rPr>
      <t xml:space="preserve"> This activity aligns with the need of professional development opportunities in the area. WSA believes in providing quality training opportunities to staff in order to increase the quality of care and interactions in the facilities. WSA will provide a conference for early learning professionals to have the opportunity to participate in in-person quality training and network with other professionals 
</t>
    </r>
    <r>
      <rPr>
        <b/>
        <sz val="12"/>
        <rFont val="Aptos Narrow"/>
        <family val="2"/>
        <scheme val="minor"/>
      </rPr>
      <t>Target Outreach</t>
    </r>
    <r>
      <rPr>
        <sz val="12"/>
        <rFont val="Aptos Narrow"/>
        <family val="2"/>
        <scheme val="minor"/>
      </rPr>
      <t xml:space="preserve">:  Approximately 300 staff
</t>
    </r>
    <r>
      <rPr>
        <b/>
        <sz val="12"/>
        <rFont val="Aptos Narrow"/>
        <family val="2"/>
        <scheme val="minor"/>
      </rPr>
      <t xml:space="preserve">Measurable Outcomes: </t>
    </r>
    <r>
      <rPr>
        <sz val="12"/>
        <rFont val="Aptos Narrow"/>
        <family val="2"/>
        <scheme val="minor"/>
      </rPr>
      <t xml:space="preserve">Success will be measured by monitoring usage and hours earned that count towards licensing. Increase in Texas Rising Star certification results, decrease in number of licensing deficiencies cited by Child Care Regulation for required annual training, increase in number of CCS providers with Entry Level designation and eligible for certification.
</t>
    </r>
    <r>
      <rPr>
        <b/>
        <sz val="12"/>
        <rFont val="Aptos Narrow"/>
        <family val="2"/>
        <scheme val="minor"/>
      </rPr>
      <t xml:space="preserve">Update Q3: </t>
    </r>
    <r>
      <rPr>
        <sz val="12"/>
        <rFont val="Aptos Narrow"/>
        <family val="2"/>
        <scheme val="minor"/>
      </rPr>
      <t xml:space="preserve">Changed Anticipated Quarter Start to Q4 from Q3.
</t>
    </r>
  </si>
  <si>
    <t>Director Conference</t>
  </si>
  <si>
    <r>
      <rPr>
        <b/>
        <sz val="12"/>
        <color theme="1"/>
        <rFont val="Aptos Narrow"/>
        <family val="2"/>
        <scheme val="minor"/>
      </rPr>
      <t>Activity</t>
    </r>
    <r>
      <rPr>
        <sz val="12"/>
        <color theme="1"/>
        <rFont val="Aptos Narrow"/>
        <family val="2"/>
        <scheme val="minor"/>
      </rPr>
      <t xml:space="preserve">: This activity aligns with the need of professional development opportunities in the area. WSA believes in providing quality training opportunities to staff in order to increase the quality of care and interactions in the facilities. WSA will provide a conference for directors to have the opportunity to participate in in-person quality training and network with other professionals 
</t>
    </r>
    <r>
      <rPr>
        <b/>
        <sz val="12"/>
        <color theme="1"/>
        <rFont val="Aptos Narrow"/>
        <family val="2"/>
        <scheme val="minor"/>
      </rPr>
      <t>Target Outreach</t>
    </r>
    <r>
      <rPr>
        <sz val="12"/>
        <color theme="1"/>
        <rFont val="Aptos Narrow"/>
        <family val="2"/>
        <scheme val="minor"/>
      </rPr>
      <t xml:space="preserve">:  Approximately 200 directors
</t>
    </r>
    <r>
      <rPr>
        <b/>
        <sz val="12"/>
        <color theme="1"/>
        <rFont val="Aptos Narrow"/>
        <family val="2"/>
        <scheme val="minor"/>
      </rPr>
      <t xml:space="preserve">Measurable Outcomes: </t>
    </r>
    <r>
      <rPr>
        <sz val="12"/>
        <color theme="1"/>
        <rFont val="Aptos Narrow"/>
        <family val="2"/>
        <scheme val="minor"/>
      </rPr>
      <t>Success will be measured by monitoring usage and hours earned that count towards licensing. Increase in Texas Rising Star certification results, decrease in number of licensing deficiencies cited by Child Care Regulation for required annual training, increase in number of CCS programs with Entry Level designation and eligible for certification.</t>
    </r>
  </si>
  <si>
    <t>Curriculum Training</t>
  </si>
  <si>
    <r>
      <rPr>
        <b/>
        <sz val="12"/>
        <rFont val="Aptos Narrow"/>
        <family val="2"/>
        <scheme val="minor"/>
      </rPr>
      <t>Activity</t>
    </r>
    <r>
      <rPr>
        <sz val="12"/>
        <rFont val="Aptos Narrow"/>
        <family val="2"/>
        <scheme val="minor"/>
      </rPr>
      <t xml:space="preserve">: This activity aligns with the need of professional development opportunities in the area. WSA believes in providing quality training opportunities to staff in order to increase the quality of care and interactions in the facilities. A need for curriculum training has been identified to better support programs in implementing the curriculum purchased by the board.
</t>
    </r>
    <r>
      <rPr>
        <b/>
        <sz val="12"/>
        <rFont val="Aptos Narrow"/>
        <family val="2"/>
        <scheme val="minor"/>
      </rPr>
      <t>Target Outreach</t>
    </r>
    <r>
      <rPr>
        <sz val="12"/>
        <rFont val="Aptos Narrow"/>
        <family val="2"/>
        <scheme val="minor"/>
      </rPr>
      <t xml:space="preserve">:  Approximately 50 staff
</t>
    </r>
    <r>
      <rPr>
        <b/>
        <sz val="12"/>
        <rFont val="Aptos Narrow"/>
        <family val="2"/>
        <scheme val="minor"/>
      </rPr>
      <t xml:space="preserve">Measurable Outcomes: </t>
    </r>
    <r>
      <rPr>
        <sz val="12"/>
        <rFont val="Aptos Narrow"/>
        <family val="2"/>
        <scheme val="minor"/>
      </rPr>
      <t>Success will be measured by monitoring usage and hours earned that count towards licensing. Increase in Texas Rising Star certification results, decrease in number of licensing deficiencies cited by Child Care Regulation for required annual training, increase in number of CCS programs with Entry Level designation and eligible for certification.</t>
    </r>
  </si>
  <si>
    <t xml:space="preserve">Preschool, School Age and Director Training </t>
  </si>
  <si>
    <r>
      <rPr>
        <b/>
        <sz val="12"/>
        <rFont val="Aptos Narrow"/>
        <family val="2"/>
        <scheme val="minor"/>
      </rPr>
      <t>Activity</t>
    </r>
    <r>
      <rPr>
        <sz val="12"/>
        <rFont val="Aptos Narrow"/>
        <family val="2"/>
        <scheme val="minor"/>
      </rPr>
      <t xml:space="preserve">: This activity aligns with the need of professional development opportunities in the area. WSA believes in providing quality training opportunities to staff in order to increase the quality of care and interactions in the facilities. On a monthly basis WSA provides Preschool, School Age and Director training opportunities. 
</t>
    </r>
    <r>
      <rPr>
        <b/>
        <sz val="12"/>
        <rFont val="Aptos Narrow"/>
        <family val="2"/>
        <scheme val="minor"/>
      </rPr>
      <t>Target Outreach</t>
    </r>
    <r>
      <rPr>
        <sz val="12"/>
        <rFont val="Aptos Narrow"/>
        <family val="2"/>
        <scheme val="minor"/>
      </rPr>
      <t xml:space="preserve">:  Approximately 200 staff
</t>
    </r>
    <r>
      <rPr>
        <b/>
        <sz val="12"/>
        <rFont val="Aptos Narrow"/>
        <family val="2"/>
        <scheme val="minor"/>
      </rPr>
      <t xml:space="preserve">Measurable Outcomes: </t>
    </r>
    <r>
      <rPr>
        <sz val="12"/>
        <rFont val="Aptos Narrow"/>
        <family val="2"/>
        <scheme val="minor"/>
      </rPr>
      <t>Success will be measured by monitoring usage and hours earned that count towards licensing. Increase in Texas Rising Star certification results, decrease in number of licensing deficiencies cited by Child Care Regulation for required annual training, increase in number of CCS programs with Entry Level designation and eligible for certification.</t>
    </r>
  </si>
  <si>
    <t>Texas Rising Star/Quality Improvement (except Professional Development; include Texas Rising Star personnel)</t>
  </si>
  <si>
    <t>Texas Rising Star Maintenance Incentive</t>
  </si>
  <si>
    <t>CQF 4%</t>
  </si>
  <si>
    <r>
      <t xml:space="preserve">Activity: </t>
    </r>
    <r>
      <rPr>
        <sz val="12"/>
        <rFont val="Aptos Narrow"/>
        <family val="2"/>
        <scheme val="minor"/>
      </rPr>
      <t xml:space="preserve">This activity aligns with the need to support certification and maintenance. Alamo currently has 289 Texas Rising Star programs. </t>
    </r>
    <r>
      <rPr>
        <sz val="12"/>
        <color rgb="FFFF0000"/>
        <rFont val="Aptos Narrow"/>
        <family val="2"/>
        <scheme val="minor"/>
      </rPr>
      <t xml:space="preserve"> </t>
    </r>
    <r>
      <rPr>
        <sz val="12"/>
        <rFont val="Aptos Narrow"/>
        <family val="2"/>
        <scheme val="minor"/>
      </rPr>
      <t xml:space="preserve">A needs assessment survey was sent in September. Of the 201 that participated in the survey, 154 stated the need for Texas Rising Star certification maintenance. This activity is for Texas Rising Star certified programs only. This activity is a monetary incentive for certified Texas Rising Star programs to assist and support with maintaining certification. This monetary incentive can be used for professional development, purchasing materials for indoor learning and/or outdoor environments, or to purchase children's assessments or curriculum. The annual monetary incentive will vary from $1000 up to $6000 per program based on the Texas Rising Star star-level and children in care.  Alamo may consider providing this incentive in 2 payments (half in the Qtr. 2 and half in Qtr. 4). </t>
    </r>
    <r>
      <rPr>
        <b/>
        <sz val="12"/>
        <rFont val="Aptos Narrow"/>
        <family val="2"/>
        <scheme val="minor"/>
      </rPr>
      <t xml:space="preserve">
Target Outreach: </t>
    </r>
    <r>
      <rPr>
        <sz val="12"/>
        <rFont val="Aptos Narrow"/>
        <family val="2"/>
        <scheme val="minor"/>
      </rPr>
      <t>Approximately 300 certified child care programs</t>
    </r>
    <r>
      <rPr>
        <b/>
        <sz val="12"/>
        <rFont val="Aptos Narrow"/>
        <family val="2"/>
        <scheme val="minor"/>
      </rPr>
      <t xml:space="preserve">
Measurable Outcomes: </t>
    </r>
    <r>
      <rPr>
        <sz val="12"/>
        <rFont val="Aptos Narrow"/>
        <family val="2"/>
        <scheme val="minor"/>
      </rPr>
      <t>Successful completion and maintenance of certification. The number of programs maintaining certification.</t>
    </r>
  </si>
  <si>
    <t>Entry Level Incentive</t>
  </si>
  <si>
    <r>
      <t xml:space="preserve">Activity: </t>
    </r>
    <r>
      <rPr>
        <sz val="12"/>
        <rFont val="Aptos Narrow"/>
        <family val="2"/>
        <scheme val="minor"/>
      </rPr>
      <t>This activity aligns with the need to support Entry Level-designated programs. Alamo currently has 299 Entry Level-designated programs. A needs assessment survey was sent in September. Of the 201 that participated in the survey, they stated the need for materials to support their certification journey. This activity is for Entry Level-designated programs only. This activity is a monetary incentive for Entry Level-designated programs to be used for purchasing materials for indoor learning and/or outdoor environments, or to purchase children's assessments or curriculum. The annual monetary incentive is approximately $500 - $2,000 per program based on classroom total, mentor needs assessment and children in care. WSA will prioritize Entry Level-designated programs that have not participated in an Entry Level Cohort.</t>
    </r>
    <r>
      <rPr>
        <b/>
        <sz val="12"/>
        <rFont val="Aptos Narrow"/>
        <family val="2"/>
        <scheme val="minor"/>
      </rPr>
      <t xml:space="preserve">
Target Outreach: </t>
    </r>
    <r>
      <rPr>
        <sz val="12"/>
        <rFont val="Aptos Narrow"/>
        <family val="2"/>
        <scheme val="minor"/>
      </rPr>
      <t>Approximately 50 Entry Level-designated programs</t>
    </r>
    <r>
      <rPr>
        <b/>
        <sz val="12"/>
        <rFont val="Aptos Narrow"/>
        <family val="2"/>
        <scheme val="minor"/>
      </rPr>
      <t xml:space="preserve">
Measurable Outcomes: </t>
    </r>
    <r>
      <rPr>
        <sz val="12"/>
        <rFont val="Aptos Narrow"/>
        <family val="2"/>
        <scheme val="minor"/>
      </rPr>
      <t xml:space="preserve">Successful completion of certification. The number of programs achieving certification.
</t>
    </r>
    <r>
      <rPr>
        <b/>
        <sz val="12"/>
        <rFont val="Aptos Narrow"/>
        <family val="2"/>
        <scheme val="minor"/>
      </rPr>
      <t xml:space="preserve">Update Q3: </t>
    </r>
    <r>
      <rPr>
        <sz val="12"/>
        <rFont val="Aptos Narrow"/>
        <family val="2"/>
        <scheme val="minor"/>
      </rPr>
      <t>Changed Anticipated Quarter Start to Q4 from Q3.</t>
    </r>
  </si>
  <si>
    <t>Curriculum</t>
  </si>
  <si>
    <r>
      <rPr>
        <b/>
        <sz val="12"/>
        <rFont val="Aptos Narrow"/>
        <family val="2"/>
        <scheme val="minor"/>
      </rPr>
      <t>Activity</t>
    </r>
    <r>
      <rPr>
        <sz val="12"/>
        <rFont val="Aptos Narrow"/>
        <family val="2"/>
        <scheme val="minor"/>
      </rPr>
      <t xml:space="preserve">: This activity aligns with the need of curriculum to support certification and children's development. WSA  will provide Preschool curriculum for programs participating in the WSA quality cohort that are identified not having curriculum. 
</t>
    </r>
    <r>
      <rPr>
        <b/>
        <sz val="12"/>
        <rFont val="Aptos Narrow"/>
        <family val="2"/>
        <scheme val="minor"/>
      </rPr>
      <t>Target Outreach</t>
    </r>
    <r>
      <rPr>
        <sz val="12"/>
        <rFont val="Aptos Narrow"/>
        <family val="2"/>
        <scheme val="minor"/>
      </rPr>
      <t xml:space="preserve">:  Approximately 60 child care programs (60 classrooms)
</t>
    </r>
    <r>
      <rPr>
        <b/>
        <sz val="12"/>
        <rFont val="Aptos Narrow"/>
        <family val="2"/>
        <scheme val="minor"/>
      </rPr>
      <t xml:space="preserve">Measurable Outcomes: </t>
    </r>
    <r>
      <rPr>
        <sz val="12"/>
        <rFont val="Aptos Narrow"/>
        <family val="2"/>
        <scheme val="minor"/>
      </rPr>
      <t xml:space="preserve">Success will be measured by monitoring assessment results in Category 3 measures. Increase in Texas Rising Star certification results in Category 3 measures.
</t>
    </r>
    <r>
      <rPr>
        <b/>
        <sz val="12"/>
        <rFont val="Aptos Narrow"/>
        <family val="2"/>
        <scheme val="minor"/>
      </rPr>
      <t xml:space="preserve">Update Q3: </t>
    </r>
    <r>
      <rPr>
        <sz val="12"/>
        <rFont val="Aptos Narrow"/>
        <family val="2"/>
        <scheme val="minor"/>
      </rPr>
      <t>Changed Anticipated Quarter Start to Q4 from Q3.</t>
    </r>
  </si>
  <si>
    <t>Texas Rising Star Personnel</t>
  </si>
  <si>
    <r>
      <t xml:space="preserve">Activity: </t>
    </r>
    <r>
      <rPr>
        <sz val="12"/>
        <color theme="1"/>
        <rFont val="Aptos Narrow"/>
        <family val="2"/>
        <scheme val="minor"/>
      </rPr>
      <t>This activity aligns with the need to support certification and maintenance. WSA believes in providing quality mentoring to increase the quality of care and interactions in the facilities. On a monthly basis Texas Rising Star Staff provide technical assistance and mentoring to early learning programs to support obtaining, maintaining, or increasing star level within Texas Rising Star. This is for 15 Texas Rising Star mentors, will be adding 2 more this fiscal year for a total of 18 mentors.</t>
    </r>
    <r>
      <rPr>
        <b/>
        <sz val="12"/>
        <color theme="1"/>
        <rFont val="Aptos Narrow"/>
        <family val="2"/>
        <scheme val="minor"/>
      </rPr>
      <t xml:space="preserve">
Target Outreach: </t>
    </r>
    <r>
      <rPr>
        <sz val="12"/>
        <color theme="1"/>
        <rFont val="Aptos Narrow"/>
        <family val="2"/>
        <scheme val="minor"/>
      </rPr>
      <t>Approximately 550 child care program (5000 early learning professionals)</t>
    </r>
    <r>
      <rPr>
        <b/>
        <sz val="12"/>
        <color theme="1"/>
        <rFont val="Aptos Narrow"/>
        <family val="2"/>
        <scheme val="minor"/>
      </rPr>
      <t xml:space="preserve">
Measurable Outcomes: </t>
    </r>
    <r>
      <rPr>
        <sz val="12"/>
        <color theme="1"/>
        <rFont val="Aptos Narrow"/>
        <family val="2"/>
        <scheme val="minor"/>
      </rPr>
      <t>Successful completion and maintenance of certification. The number of programs achieving certification and maintaining certification</t>
    </r>
  </si>
  <si>
    <t>Texas Rising Star Personnel- Non Mentor Costs</t>
  </si>
  <si>
    <r>
      <t xml:space="preserve">Activity: </t>
    </r>
    <r>
      <rPr>
        <sz val="12"/>
        <rFont val="Aptos Narrow"/>
        <family val="2"/>
        <scheme val="minor"/>
      </rPr>
      <t>This activity aligns with the need to support certification and maintenance. WSA believes in providing quality support to increase the quality of care and interactions in the facilities. On a monthly basis Texas Rising Star Staff provide support to mentoring staff to support obtaining, maintaining, or increasing star level within Texas Rising Star. This is for 3 non-mentor staff that support mentoring staff and programs.</t>
    </r>
    <r>
      <rPr>
        <sz val="12"/>
        <color theme="1"/>
        <rFont val="Aptos Narrow"/>
        <family val="2"/>
        <scheme val="minor"/>
      </rPr>
      <t xml:space="preserve">
</t>
    </r>
    <r>
      <rPr>
        <b/>
        <sz val="12"/>
        <color theme="1"/>
        <rFont val="Aptos Narrow"/>
        <family val="2"/>
        <scheme val="minor"/>
      </rPr>
      <t xml:space="preserve">Target Outreach: </t>
    </r>
    <r>
      <rPr>
        <sz val="12"/>
        <color theme="1"/>
        <rFont val="Aptos Narrow"/>
        <family val="2"/>
        <scheme val="minor"/>
      </rPr>
      <t>Approximately 550 child care program (5000 early learning professionals)</t>
    </r>
    <r>
      <rPr>
        <b/>
        <sz val="12"/>
        <color theme="1"/>
        <rFont val="Aptos Narrow"/>
        <family val="2"/>
        <scheme val="minor"/>
      </rPr>
      <t xml:space="preserve">
Measurable Outcomes: </t>
    </r>
    <r>
      <rPr>
        <sz val="12"/>
        <color theme="1"/>
        <rFont val="Aptos Narrow"/>
        <family val="2"/>
        <scheme val="minor"/>
      </rPr>
      <t>Successful completion and maintenance of certification. The number of programs achieving certification and maintaining certification</t>
    </r>
  </si>
  <si>
    <t xml:space="preserve">Texas Rising Star Personnel- Business Industry Specialist </t>
  </si>
  <si>
    <r>
      <t xml:space="preserve">Activity: </t>
    </r>
    <r>
      <rPr>
        <sz val="12"/>
        <rFont val="Aptos Narrow"/>
        <family val="2"/>
        <scheme val="minor"/>
      </rPr>
      <t>This activity aligns with the need to support business supports. WSA believes in providing quality business supports to support the growth and sustainability of facilities. On a monthly basis Texas Rising Star Staff provide technical assistance and supports to early learning programs to support obtaining, maintaining, or increasing star level within Texas Rising Star. This is for 1 Texas Rising Star Business Specialist, will be adding 1 more this fiscal year for a total of 2 business supports.</t>
    </r>
    <r>
      <rPr>
        <b/>
        <sz val="12"/>
        <rFont val="Aptos Narrow"/>
        <family val="2"/>
        <scheme val="minor"/>
      </rPr>
      <t xml:space="preserve">
Target Outreach: </t>
    </r>
    <r>
      <rPr>
        <sz val="12"/>
        <rFont val="Aptos Narrow"/>
        <family val="2"/>
        <scheme val="minor"/>
      </rPr>
      <t>Approximately 550 child care program (5000 early learning professionals)</t>
    </r>
    <r>
      <rPr>
        <b/>
        <sz val="12"/>
        <rFont val="Aptos Narrow"/>
        <family val="2"/>
        <scheme val="minor"/>
      </rPr>
      <t xml:space="preserve">
Measurable Outcomes: </t>
    </r>
    <r>
      <rPr>
        <sz val="12"/>
        <rFont val="Aptos Narrow"/>
        <family val="2"/>
        <scheme val="minor"/>
      </rPr>
      <t>Successful completion and maintenance of certification. The number of programs achieving certification and maintaining certification</t>
    </r>
  </si>
  <si>
    <t>Indoor/Outdoor Materials &amp; Equipment for Homes</t>
  </si>
  <si>
    <r>
      <rPr>
        <b/>
        <sz val="12"/>
        <rFont val="Aptos Narrow"/>
        <family val="2"/>
        <scheme val="minor"/>
      </rPr>
      <t>Activity</t>
    </r>
    <r>
      <rPr>
        <sz val="12"/>
        <rFont val="Aptos Narrow"/>
        <family val="2"/>
        <scheme val="minor"/>
      </rPr>
      <t xml:space="preserve">: This activity aligns with the need of learning materials to support certification and categories 2 &amp; 4 measures for home-based programs. WSA will provide indoor/outdoor materials for home-based programs participating in the WSA quality cohort to support Categories 2 &amp; 4. Alamo area has 76 homes and 53 are entry level.
</t>
    </r>
    <r>
      <rPr>
        <b/>
        <sz val="12"/>
        <rFont val="Aptos Narrow"/>
        <family val="2"/>
        <scheme val="minor"/>
      </rPr>
      <t>Target Outreach</t>
    </r>
    <r>
      <rPr>
        <sz val="12"/>
        <rFont val="Aptos Narrow"/>
        <family val="2"/>
        <scheme val="minor"/>
      </rPr>
      <t xml:space="preserve">:  Approximately 53 home-based programs
</t>
    </r>
    <r>
      <rPr>
        <b/>
        <sz val="12"/>
        <rFont val="Aptos Narrow"/>
        <family val="2"/>
        <scheme val="minor"/>
      </rPr>
      <t xml:space="preserve">Measurable Outcomes: </t>
    </r>
    <r>
      <rPr>
        <sz val="12"/>
        <rFont val="Aptos Narrow"/>
        <family val="2"/>
        <scheme val="minor"/>
      </rPr>
      <t xml:space="preserve">Success will be measured by monitoring assessment results in Categories 2 &amp; 4 measures. Increase in Texas Rising Star certification results in Category 4 indoor and outdoor measures.
</t>
    </r>
    <r>
      <rPr>
        <b/>
        <sz val="12"/>
        <rFont val="Aptos Narrow"/>
        <family val="2"/>
        <scheme val="minor"/>
      </rPr>
      <t xml:space="preserve">Update Q3: </t>
    </r>
    <r>
      <rPr>
        <sz val="12"/>
        <rFont val="Aptos Narrow"/>
        <family val="2"/>
        <scheme val="minor"/>
      </rPr>
      <t>Changed Anticipated Quarter Start to Q4 from Q3.</t>
    </r>
  </si>
  <si>
    <t>Texas Rising Star Conference Registration Reimbursement</t>
  </si>
  <si>
    <r>
      <rPr>
        <b/>
        <sz val="12"/>
        <rFont val="Aptos Narrow"/>
        <family val="2"/>
        <scheme val="minor"/>
      </rPr>
      <t>Activity</t>
    </r>
    <r>
      <rPr>
        <sz val="12"/>
        <rFont val="Aptos Narrow"/>
        <family val="2"/>
        <scheme val="minor"/>
      </rPr>
      <t xml:space="preserve">: This activity aligns with the need of professional development opportunities in the area. WSA believes in providing quality training opportunities to staff in order to increase the quality of care and interactions in the facilities. WSA will provide a reimbursement for the registration fee for the TWC Texas Rising Star conference. This need was identified through a survey sent to programs regarding professional development being a need for their Alamo area. 
</t>
    </r>
    <r>
      <rPr>
        <b/>
        <sz val="12"/>
        <rFont val="Aptos Narrow"/>
        <family val="2"/>
        <scheme val="minor"/>
      </rPr>
      <t>Target Outreach</t>
    </r>
    <r>
      <rPr>
        <sz val="12"/>
        <rFont val="Aptos Narrow"/>
        <family val="2"/>
        <scheme val="minor"/>
      </rPr>
      <t xml:space="preserve">:  Approximately 200 child care programs
</t>
    </r>
    <r>
      <rPr>
        <b/>
        <sz val="12"/>
        <rFont val="Aptos Narrow"/>
        <family val="2"/>
        <scheme val="minor"/>
      </rPr>
      <t xml:space="preserve">Measurable Outcomes: </t>
    </r>
    <r>
      <rPr>
        <sz val="12"/>
        <rFont val="Aptos Narrow"/>
        <family val="2"/>
        <scheme val="minor"/>
      </rPr>
      <t>Success will be measured by monitoring usage and hours earned that count towards licensing. Increase in Texas Rising Star certification results, decrease in number of licensing deficiencies cited by Child Care Regulation for required annual training, increase in number of CCS child care programs with Entry Level designation and eligible for certification..</t>
    </r>
  </si>
  <si>
    <t>CLASS Training for Mentors</t>
  </si>
  <si>
    <r>
      <rPr>
        <b/>
        <sz val="12"/>
        <rFont val="Aptos Narrow"/>
        <family val="2"/>
        <scheme val="minor"/>
      </rPr>
      <t>Activity</t>
    </r>
    <r>
      <rPr>
        <sz val="12"/>
        <rFont val="Aptos Narrow"/>
        <family val="2"/>
        <scheme val="minor"/>
      </rPr>
      <t xml:space="preserve">: This activity aligns with the need of the need of professional development for mentors and maintain quality. This will allow for mentors to evaluate early learning programs on the CLASS observation tool and the ITERs/ECERS checklist for those that are eligible.
</t>
    </r>
    <r>
      <rPr>
        <b/>
        <sz val="12"/>
        <rFont val="Aptos Narrow"/>
        <family val="2"/>
        <scheme val="minor"/>
      </rPr>
      <t>Target Outreach</t>
    </r>
    <r>
      <rPr>
        <sz val="12"/>
        <rFont val="Aptos Narrow"/>
        <family val="2"/>
        <scheme val="minor"/>
      </rPr>
      <t xml:space="preserve">:  Approximately 16 mentors will support 50 child care programs
</t>
    </r>
    <r>
      <rPr>
        <b/>
        <sz val="12"/>
        <rFont val="Aptos Narrow"/>
        <family val="2"/>
        <scheme val="minor"/>
      </rPr>
      <t xml:space="preserve">Measurable Outcomes: </t>
    </r>
    <r>
      <rPr>
        <sz val="12"/>
        <rFont val="Aptos Narrow"/>
        <family val="2"/>
        <scheme val="minor"/>
      </rPr>
      <t xml:space="preserve">Success will be measured by monitoring assessment results in Categories 2 &amp; 4 measures. Increase in Texas Rising Star certification results in Category 4 indoor and outdoor measures.
</t>
    </r>
    <r>
      <rPr>
        <b/>
        <sz val="12"/>
        <rFont val="Aptos Narrow"/>
        <family val="2"/>
        <scheme val="minor"/>
      </rPr>
      <t xml:space="preserve">Update Q3: </t>
    </r>
    <r>
      <rPr>
        <sz val="12"/>
        <rFont val="Aptos Narrow"/>
        <family val="2"/>
        <scheme val="minor"/>
      </rPr>
      <t>Changed Anticipated Quarter Start to Q4 from Q3.</t>
    </r>
  </si>
  <si>
    <t>Indoor/Outdoor Materials &amp; Equipment</t>
  </si>
  <si>
    <t>CCQ 2%
CQF 4%</t>
  </si>
  <si>
    <r>
      <rPr>
        <b/>
        <sz val="12"/>
        <color theme="1"/>
        <rFont val="Aptos Narrow"/>
        <family val="2"/>
        <scheme val="minor"/>
      </rPr>
      <t>Activity</t>
    </r>
    <r>
      <rPr>
        <sz val="12"/>
        <color theme="1"/>
        <rFont val="Aptos Narrow"/>
        <family val="2"/>
        <scheme val="minor"/>
      </rPr>
      <t xml:space="preserve">: This activity aligns with the need of materials to support certification and categories 2 &amp; 4 measures. WSA will provide indoor/outdoor materials for programs participating in the WSA quality cohort to support Categories 2 &amp; 4.
</t>
    </r>
    <r>
      <rPr>
        <b/>
        <sz val="12"/>
        <color theme="1"/>
        <rFont val="Aptos Narrow"/>
        <family val="2"/>
        <scheme val="minor"/>
      </rPr>
      <t>Target Outreach</t>
    </r>
    <r>
      <rPr>
        <sz val="12"/>
        <color theme="1"/>
        <rFont val="Aptos Narrow"/>
        <family val="2"/>
        <scheme val="minor"/>
      </rPr>
      <t xml:space="preserve">:  Approximately 60 child care programs (100 classrooms)
</t>
    </r>
    <r>
      <rPr>
        <b/>
        <sz val="12"/>
        <color theme="1"/>
        <rFont val="Aptos Narrow"/>
        <family val="2"/>
        <scheme val="minor"/>
      </rPr>
      <t xml:space="preserve">Measurable Outcomes: </t>
    </r>
    <r>
      <rPr>
        <sz val="12"/>
        <color theme="1"/>
        <rFont val="Aptos Narrow"/>
        <family val="2"/>
        <scheme val="minor"/>
      </rPr>
      <t xml:space="preserve">Success will be measured by monitoring assessment results in Categories 2 &amp; 4 measures. Increase in Texas Rising Star certification results in Category 4 indoor and outdoor measures.
</t>
    </r>
    <r>
      <rPr>
        <i/>
        <sz val="12"/>
        <color theme="1"/>
        <rFont val="Aptos Narrow"/>
        <family val="2"/>
        <scheme val="minor"/>
      </rPr>
      <t>Split funding will be used for this activity - $300,000 from CCQ 2% and another $300,000 from CQF 4%; for a total of $600,000</t>
    </r>
  </si>
  <si>
    <t>Supporting Health &amp; Safety Standards (except Professional Development)</t>
  </si>
  <si>
    <t>First Aid/CPR Training Reimbursement</t>
  </si>
  <si>
    <r>
      <rPr>
        <b/>
        <sz val="12"/>
        <rFont val="Aptos Narrow"/>
        <family val="2"/>
        <scheme val="minor"/>
      </rPr>
      <t>Activity</t>
    </r>
    <r>
      <rPr>
        <sz val="12"/>
        <rFont val="Aptos Narrow"/>
        <family val="2"/>
        <scheme val="minor"/>
      </rPr>
      <t xml:space="preserve">: This activity aligns with the need of Pediatric CPR/First Aid professional development opportunities in the area. Reimbursement incentives will be provided to early learning programs 
</t>
    </r>
    <r>
      <rPr>
        <b/>
        <sz val="12"/>
        <rFont val="Aptos Narrow"/>
        <family val="2"/>
        <scheme val="minor"/>
      </rPr>
      <t xml:space="preserve">Target Outreach: </t>
    </r>
    <r>
      <rPr>
        <sz val="12"/>
        <rFont val="Aptos Narrow"/>
        <family val="2"/>
        <scheme val="minor"/>
      </rPr>
      <t xml:space="preserve"> Approximately 20 child care programs</t>
    </r>
    <r>
      <rPr>
        <b/>
        <sz val="12"/>
        <rFont val="Aptos Narrow"/>
        <family val="2"/>
        <scheme val="minor"/>
      </rPr>
      <t xml:space="preserve">
Measurable Outcomes: </t>
    </r>
    <r>
      <rPr>
        <sz val="12"/>
        <rFont val="Aptos Narrow"/>
        <family val="2"/>
        <scheme val="minor"/>
      </rPr>
      <t xml:space="preserve">Success will be monitored by the total amount of providers that received an incentive. Success will be measured by monitoring hours earned that count towards licensing.
</t>
    </r>
    <r>
      <rPr>
        <b/>
        <sz val="12"/>
        <rFont val="Aptos Narrow"/>
        <family val="2"/>
        <scheme val="minor"/>
      </rPr>
      <t>Update Q3:</t>
    </r>
    <r>
      <rPr>
        <sz val="12"/>
        <rFont val="Aptos Narrow"/>
        <family val="2"/>
        <scheme val="minor"/>
      </rPr>
      <t xml:space="preserve"> Changed Anticipated Quarter Start to Q4 from Q3. Spent $3240 for Health &amp; Safety</t>
    </r>
  </si>
  <si>
    <t xml:space="preserve">
</t>
  </si>
  <si>
    <t>Evaluation &amp; Assessment (tools to measure effective practice or child development/progress)</t>
  </si>
  <si>
    <t>Child Assessment Tools - ASQ-SE &amp; ASQ 3</t>
  </si>
  <si>
    <r>
      <rPr>
        <b/>
        <strike/>
        <sz val="12"/>
        <rFont val="Aptos Narrow"/>
        <family val="2"/>
        <scheme val="minor"/>
      </rPr>
      <t>Activity</t>
    </r>
    <r>
      <rPr>
        <strike/>
        <sz val="12"/>
        <rFont val="Aptos Narrow"/>
        <family val="2"/>
        <scheme val="minor"/>
      </rPr>
      <t xml:space="preserve">: Assessment tools to support achievement of certification and children's development.  WSA  will provide child assessments for programs participating in the WSA quality cohort that are identified as not having child assessment tools.
</t>
    </r>
    <r>
      <rPr>
        <b/>
        <strike/>
        <sz val="12"/>
        <rFont val="Aptos Narrow"/>
        <family val="2"/>
        <scheme val="minor"/>
      </rPr>
      <t>Target Outreach:</t>
    </r>
    <r>
      <rPr>
        <strike/>
        <sz val="12"/>
        <rFont val="Aptos Narrow"/>
        <family val="2"/>
        <scheme val="minor"/>
      </rPr>
      <t xml:space="preserve"> Approximately 30 child care programs (50 classrooms)
</t>
    </r>
    <r>
      <rPr>
        <b/>
        <strike/>
        <sz val="12"/>
        <rFont val="Aptos Narrow"/>
        <family val="2"/>
        <scheme val="minor"/>
      </rPr>
      <t xml:space="preserve">Measurable Outcomes: </t>
    </r>
    <r>
      <rPr>
        <strike/>
        <sz val="12"/>
        <rFont val="Aptos Narrow"/>
        <family val="2"/>
        <scheme val="minor"/>
      </rPr>
      <t xml:space="preserve">Number of classrooms successfully implementing the ASQ assessments for I/T and preschool. Mentors will review usage during mentoring visits. Success will be measured through the progress seen on children 
</t>
    </r>
    <r>
      <rPr>
        <b/>
        <sz val="12"/>
        <rFont val="Aptos Narrow"/>
        <family val="2"/>
        <scheme val="minor"/>
      </rPr>
      <t xml:space="preserve">Update Q3: </t>
    </r>
    <r>
      <rPr>
        <sz val="12"/>
        <rFont val="Aptos Narrow"/>
        <family val="2"/>
        <scheme val="minor"/>
      </rPr>
      <t>Changed Anticipated Quarter Start to Q4 from Q3.</t>
    </r>
  </si>
  <si>
    <t xml:space="preserve">ECERS &amp; ITERS
</t>
  </si>
  <si>
    <r>
      <rPr>
        <b/>
        <strike/>
        <sz val="12"/>
        <rFont val="Aptos Narrow"/>
        <family val="2"/>
        <scheme val="minor"/>
      </rPr>
      <t>Activity</t>
    </r>
    <r>
      <rPr>
        <strike/>
        <sz val="12"/>
        <rFont val="Aptos Narrow"/>
        <family val="2"/>
        <scheme val="minor"/>
      </rPr>
      <t xml:space="preserve">: Assessment tools to support achievement of certification and elevating quality of classroom.  WSA  will provide environment assessments for programs participating in the WSA quality cohort that are identified not having child assessment tools.
</t>
    </r>
    <r>
      <rPr>
        <b/>
        <strike/>
        <sz val="12"/>
        <rFont val="Aptos Narrow"/>
        <family val="2"/>
        <scheme val="minor"/>
      </rPr>
      <t>Target Outreach:</t>
    </r>
    <r>
      <rPr>
        <strike/>
        <sz val="12"/>
        <rFont val="Aptos Narrow"/>
        <family val="2"/>
        <scheme val="minor"/>
      </rPr>
      <t xml:space="preserve"> Approximately 20 child care programs (25 classrooms)
</t>
    </r>
    <r>
      <rPr>
        <b/>
        <strike/>
        <sz val="12"/>
        <rFont val="Aptos Narrow"/>
        <family val="2"/>
        <scheme val="minor"/>
      </rPr>
      <t xml:space="preserve">Measurable Outcomes: </t>
    </r>
    <r>
      <rPr>
        <strike/>
        <sz val="12"/>
        <rFont val="Aptos Narrow"/>
        <family val="2"/>
        <scheme val="minor"/>
      </rPr>
      <t xml:space="preserve">Number of classrooms successfully implementing the ECERS and ITERS rating system. Mentors will review usage during mentoring visits. Success will be measured through the progress seen on children (previous amount was $30,000)
</t>
    </r>
    <r>
      <rPr>
        <b/>
        <sz val="12"/>
        <rFont val="Aptos Narrow"/>
        <family val="2"/>
        <scheme val="minor"/>
      </rPr>
      <t xml:space="preserve">
Update 3: </t>
    </r>
    <r>
      <rPr>
        <sz val="12"/>
        <rFont val="Aptos Narrow"/>
        <family val="2"/>
        <scheme val="minor"/>
      </rPr>
      <t>This activity was changed to provide Mental Health Supports</t>
    </r>
  </si>
  <si>
    <t>Supporting National Accreditation</t>
  </si>
  <si>
    <t>Accreditation Fees</t>
  </si>
  <si>
    <r>
      <t xml:space="preserve">CQF 4% 
</t>
    </r>
    <r>
      <rPr>
        <i/>
        <sz val="12"/>
        <rFont val="Aptos Narrow"/>
        <family val="2"/>
        <scheme val="minor"/>
      </rPr>
      <t>CCQ 2%</t>
    </r>
  </si>
  <si>
    <r>
      <rPr>
        <b/>
        <sz val="12"/>
        <rFont val="Aptos Narrow"/>
        <family val="2"/>
        <scheme val="minor"/>
      </rPr>
      <t>Activity</t>
    </r>
    <r>
      <rPr>
        <sz val="12"/>
        <rFont val="Aptos Narrow"/>
        <family val="2"/>
        <scheme val="minor"/>
      </rPr>
      <t xml:space="preserve">: WSA encourages providers to participate in continuous quality improvement which can be measured by increasing in star levels or achieving national accreditation. National accreditation is seen as the top quality level that can be achieved. Financial support for renewal fees and initial fees will be provided by the Board. Alamo board has 68 child care programs that hold a National Accreditation. A survey sent in October identified Nationally Accredited programs needing support with fees for their accrediting body. Additionally a separate survey sent in September identified out of the 201 that participated in the survey, 39 stated they needed support for accreditation.
</t>
    </r>
    <r>
      <rPr>
        <b/>
        <sz val="12"/>
        <rFont val="Aptos Narrow"/>
        <family val="2"/>
        <scheme val="minor"/>
      </rPr>
      <t>Target Outreach:</t>
    </r>
    <r>
      <rPr>
        <sz val="12"/>
        <rFont val="Aptos Narrow"/>
        <family val="2"/>
        <scheme val="minor"/>
      </rPr>
      <t xml:space="preserve"> Approximately 30 child care programs
</t>
    </r>
    <r>
      <rPr>
        <b/>
        <sz val="12"/>
        <rFont val="Aptos Narrow"/>
        <family val="2"/>
        <scheme val="minor"/>
      </rPr>
      <t xml:space="preserve">Measurable Outcomes: </t>
    </r>
    <r>
      <rPr>
        <sz val="12"/>
        <rFont val="Aptos Narrow"/>
        <family val="2"/>
        <scheme val="minor"/>
      </rPr>
      <t xml:space="preserve">The number of programs receiving national accreditation, maintaining national accreditation, or actively working towards national accreditation. Increase in assessment results and programs achieving/maintaining accreditation </t>
    </r>
    <r>
      <rPr>
        <b/>
        <sz val="12"/>
        <color rgb="FFFF0000"/>
        <rFont val="Aptos Narrow"/>
        <family val="2"/>
        <scheme val="minor"/>
      </rPr>
      <t>13,250</t>
    </r>
  </si>
  <si>
    <t>Other Activities (Shared Services, Pre-K Partnership Supports, Other Supports)</t>
  </si>
  <si>
    <t xml:space="preserve">Texas Rising Star Staff Retention Bonuses (wage supplements)
</t>
  </si>
  <si>
    <r>
      <rPr>
        <i/>
        <strike/>
        <sz val="12"/>
        <rFont val="Aptos Narrow"/>
        <family val="2"/>
        <scheme val="minor"/>
      </rPr>
      <t>CCQ 2%</t>
    </r>
    <r>
      <rPr>
        <i/>
        <sz val="12"/>
        <rFont val="Aptos Narrow"/>
        <family val="2"/>
        <scheme val="minor"/>
      </rPr>
      <t xml:space="preserve">
CQF 4%</t>
    </r>
  </si>
  <si>
    <r>
      <rPr>
        <b/>
        <sz val="12"/>
        <rFont val="Aptos Narrow"/>
        <family val="2"/>
        <scheme val="minor"/>
      </rPr>
      <t>Activity</t>
    </r>
    <r>
      <rPr>
        <sz val="12"/>
        <rFont val="Aptos Narrow"/>
        <family val="2"/>
        <scheme val="minor"/>
      </rPr>
      <t xml:space="preserve">: Child care programs will have the opportunity to apply for funding that will help sustain their business through four staff quarterly bonuses. A needs assessment survey sent in September identified the need for wage supplements. Of the 201 that participated in the survey, 170 stated the need for wage supplements for their staff. This activity is for Texas Rising Star certified programs only. This activity is four quarterly bonuses for early learning professionals from awarded TRS awarded programs, the award amount is based on years of service at the awarded program and the role (teaching staff or admin/support staff). The amounts per quarter for each staff range based on the amount their role for Teaching Staff the amounts are based off of years of service from 0-10+ years and award amounts are from $400-$1000 and for Admin/Support staff the amounts are based of years of service from 0-10+ years and award amounts are from $200-$800.
</t>
    </r>
    <r>
      <rPr>
        <b/>
        <sz val="12"/>
        <rFont val="Aptos Narrow"/>
        <family val="2"/>
        <scheme val="minor"/>
      </rPr>
      <t>Target Outreach:</t>
    </r>
    <r>
      <rPr>
        <sz val="12"/>
        <rFont val="Aptos Narrow"/>
        <family val="2"/>
        <scheme val="minor"/>
      </rPr>
      <t xml:space="preserve">  Approximately 3000 staff within 100 child care programs
</t>
    </r>
    <r>
      <rPr>
        <b/>
        <sz val="12"/>
        <rFont val="Aptos Narrow"/>
        <family val="2"/>
        <scheme val="minor"/>
      </rPr>
      <t xml:space="preserve">Measurable Outcomes: </t>
    </r>
    <r>
      <rPr>
        <sz val="12"/>
        <rFont val="Aptos Narrow"/>
        <family val="2"/>
        <scheme val="minor"/>
      </rPr>
      <t xml:space="preserve">Testimonials from staff and programs, the amount of staff retained per quarter/those left employment. The number of staff who receive the bonuses and the percentage of those who maintain employment after one year.  Increase in Texas Rising Star Participation. </t>
    </r>
    <r>
      <rPr>
        <b/>
        <sz val="12"/>
        <rFont val="Aptos Narrow"/>
        <family val="2"/>
        <scheme val="minor"/>
      </rPr>
      <t>Funding all from CQF</t>
    </r>
  </si>
  <si>
    <t xml:space="preserve">Wage Supplement for CCS ECE Professionals </t>
  </si>
  <si>
    <r>
      <rPr>
        <b/>
        <sz val="12"/>
        <color theme="1"/>
        <rFont val="Aptos Narrow"/>
        <family val="2"/>
        <scheme val="minor"/>
      </rPr>
      <t>Activity</t>
    </r>
    <r>
      <rPr>
        <sz val="12"/>
        <color theme="1"/>
        <rFont val="Aptos Narrow"/>
        <family val="2"/>
        <scheme val="minor"/>
      </rPr>
      <t xml:space="preserve">: Child care programs will have the opportunity to apply for funding that will help with staff retention through a one time wage supplement bonus for staff. A needs assessment survey sent in September identified the need for wage supplements. Of the 201 that participated in the survey, 170 stated the need for wage supplements for their staff. This activity is for Texas Rising Star and Entry Level designated programs. All CCS providers will have an opportunity to receive this wage supplement. Programs that submit their MOA, the amount to be awarded per program is based on a matrix. The matrix will review and award based on the program's child care regulation capacity and designation. Program's with a capacity of 0-50 depending on designation can receive $200-$800, a capacity of 51-100 depending on designation can receive $600-$1200, a capacity of 101-150 depending on designation can receive $1000-$1600, a capacity of 151-200 depending on designation can receive $1400-$2000, a capacity of 201-250 depending on designation can receive $1800-$2400, a capacity of 251-300 depending on designation can receive $2200-$2800, a capacity of 301-350 depending on designation can receive $2600-$3200, a capacity of 351-400 depending on designation can receive $3000-$3600, a capacity of 401-450 depending on designation can receive $3400-$4000, a capacity of 451-500 depending on designation can receive $3800-$4400, a capacity of 501-550 depending on designation can receive $4200-$4800.
</t>
    </r>
    <r>
      <rPr>
        <b/>
        <sz val="12"/>
        <color theme="1"/>
        <rFont val="Aptos Narrow"/>
        <family val="2"/>
        <scheme val="minor"/>
      </rPr>
      <t>Target Outreach:</t>
    </r>
    <r>
      <rPr>
        <sz val="12"/>
        <color theme="1"/>
        <rFont val="Aptos Narrow"/>
        <family val="2"/>
        <scheme val="minor"/>
      </rPr>
      <t xml:space="preserve"> Approximately 5,500 staff within 550 child care programs
</t>
    </r>
    <r>
      <rPr>
        <b/>
        <sz val="12"/>
        <color theme="1"/>
        <rFont val="Aptos Narrow"/>
        <family val="2"/>
        <scheme val="minor"/>
      </rPr>
      <t xml:space="preserve">Measurable Outcomes: </t>
    </r>
    <r>
      <rPr>
        <sz val="12"/>
        <color theme="1"/>
        <rFont val="Aptos Narrow"/>
        <family val="2"/>
        <scheme val="minor"/>
      </rPr>
      <t xml:space="preserve">Testimonials from staff and programs, the amount of staff retained per quarter/those left employment. The number of staff who receive the bonuses and the percentage of those who maintain employment after one year.  Increase in Texas Rising Star Participation. </t>
    </r>
  </si>
  <si>
    <t>Wage Supplement - Texas Rising Star Certification Bonus (Staff Stipend)</t>
  </si>
  <si>
    <r>
      <rPr>
        <b/>
        <sz val="12"/>
        <color theme="1"/>
        <rFont val="Aptos Narrow"/>
        <family val="2"/>
        <scheme val="minor"/>
      </rPr>
      <t>Activity:</t>
    </r>
    <r>
      <rPr>
        <sz val="12"/>
        <color theme="1"/>
        <rFont val="Aptos Narrow"/>
        <family val="2"/>
        <scheme val="minor"/>
      </rPr>
      <t xml:space="preserve"> WSA strives to increase the number of quality programs in our region and recognizes that quality care helps make children school ready. Child care program staff will receive the following amount based on the Texas Rising Star star-level received: Two-Star $75, Three- Star $150 and Four- Star $300. The program will receive the incentive and will be responsible for disbursing the amount per staff. A needs assessment survey sent in September identified the need for wage supplements. Of the 201 that participated in the survey, 170 stated the need for wage supplements for their staff. This activity is for newly Texas Rising Star-certified programs only.
</t>
    </r>
    <r>
      <rPr>
        <b/>
        <sz val="12"/>
        <color theme="1"/>
        <rFont val="Aptos Narrow"/>
        <family val="2"/>
        <scheme val="minor"/>
      </rPr>
      <t>Target Outreach:</t>
    </r>
    <r>
      <rPr>
        <sz val="12"/>
        <color theme="1"/>
        <rFont val="Aptos Narrow"/>
        <family val="2"/>
        <scheme val="minor"/>
      </rPr>
      <t xml:space="preserve"> Approximately 299 Entry Level designated programs 
</t>
    </r>
    <r>
      <rPr>
        <b/>
        <sz val="12"/>
        <color theme="1"/>
        <rFont val="Aptos Narrow"/>
        <family val="2"/>
        <scheme val="minor"/>
      </rPr>
      <t xml:space="preserve">Measurable Outcomes: </t>
    </r>
    <r>
      <rPr>
        <sz val="12"/>
        <color theme="1"/>
        <rFont val="Aptos Narrow"/>
        <family val="2"/>
        <scheme val="minor"/>
      </rPr>
      <t xml:space="preserve">An increase to the number of programs that submit for certification. Increase in certification </t>
    </r>
  </si>
  <si>
    <t>Mental Health Supports for Staff, Children &amp; Families</t>
  </si>
  <si>
    <r>
      <rPr>
        <b/>
        <sz val="12"/>
        <rFont val="Aptos Narrow"/>
        <family val="2"/>
        <scheme val="minor"/>
      </rPr>
      <t xml:space="preserve">Activity: </t>
    </r>
    <r>
      <rPr>
        <sz val="12"/>
        <rFont val="Aptos Narrow"/>
        <family val="2"/>
        <scheme val="minor"/>
      </rPr>
      <t xml:space="preserve">WSA strives to ensure that programs, children and families have resources that will support them through experiences that can be traumatic and recognizes a need for services to support the community. The services the Board plans to provide include Trauma-Informed Care Certification, Trauma-Informed Advocate Certificate Program, Staff Wellness Group Therapy, Individual Counseling Services, Support Groups and Crisis Response Services. Through crisis response services certified professionals will provide mental health supports for families, children and child care staff at an early learning program. An example of this would be the catastrophic flooding in Kerr county that affected the community. 
</t>
    </r>
    <r>
      <rPr>
        <b/>
        <sz val="12"/>
        <rFont val="Aptos Narrow"/>
        <family val="2"/>
        <scheme val="minor"/>
      </rPr>
      <t xml:space="preserve">Target Outreach: </t>
    </r>
    <r>
      <rPr>
        <sz val="12"/>
        <rFont val="Aptos Narrow"/>
        <family val="2"/>
        <scheme val="minor"/>
      </rPr>
      <t xml:space="preserve">Approximately 5 early learning programs 
</t>
    </r>
    <r>
      <rPr>
        <b/>
        <sz val="12"/>
        <rFont val="Aptos Narrow"/>
        <family val="2"/>
        <scheme val="minor"/>
      </rPr>
      <t xml:space="preserve">Measurable Outcomes: </t>
    </r>
    <r>
      <rPr>
        <sz val="12"/>
        <rFont val="Aptos Narrow"/>
        <family val="2"/>
        <scheme val="minor"/>
      </rPr>
      <t xml:space="preserve">The total amount of child care programs that receive support through mental health services. 
</t>
    </r>
    <r>
      <rPr>
        <b/>
        <sz val="12"/>
        <rFont val="Aptos Narrow"/>
        <family val="2"/>
        <scheme val="minor"/>
      </rPr>
      <t xml:space="preserve">Update Q3: </t>
    </r>
    <r>
      <rPr>
        <sz val="12"/>
        <rFont val="Aptos Narrow"/>
        <family val="2"/>
        <scheme val="minor"/>
      </rPr>
      <t>Activity added due to need in area.</t>
    </r>
    <r>
      <rPr>
        <b/>
        <sz val="12"/>
        <rFont val="Aptos Narrow"/>
        <family val="2"/>
        <scheme val="minor"/>
      </rPr>
      <t xml:space="preserve"> </t>
    </r>
    <r>
      <rPr>
        <sz val="12"/>
        <rFont val="Aptos Narrow"/>
        <family val="2"/>
        <scheme val="minor"/>
      </rPr>
      <t>Spent $9,004</t>
    </r>
  </si>
  <si>
    <t>End of Worksheet</t>
  </si>
  <si>
    <t xml:space="preserve">WSB will be focusing on supporting Texas Rising Star programs to maintain their certification and those who are on the Texas Rising Star pathway.  WSB will be providing opportunities for child care staff to build their skill sets through professional and educational development, while focusing in areas that will assist the programs to meet the Texas Rising Star certification criteria. In addition, WSB is committed to increasing capacity in our region that falls under the definition of a Desert Area. The activities listed in the plan were developed to address requests from our CCS programs as they begin to move from Entry Level designation to  become Texas Rising Star certified. The Texas Rising Star mentor's feedback also played a significant role as well as organizations that are in the field of early childhood education, and lastly recommendations from the child care advisory council.  
WSB will measure the success of each activity through individual measures and outcomes outlined in planned activity. The activities have a target audience and means to measure the outcomes. 
The annual expenditure plan is in alignment with our Board’s strategic plan such as increase, simplify, and enhance WSB services, develop programs and initiatives to support and improve regional economy, and provide value to the community by establishing partnerships and levering resources. If the Board's strategic plan is modified throughout the year the CCQ Plan will be adjusted as needed.   </t>
  </si>
  <si>
    <t>Infant and/or Toddler Expansion</t>
  </si>
  <si>
    <t>CQF</t>
  </si>
  <si>
    <r>
      <t xml:space="preserve">WSB assisted child care programs to expand their child care environments by opening new slots that were not previously available. 30 slots overall were added in fiscal year 2024. By end of fiscal year 2025 our goal is to add 40 new slots. WSB has seen a drop in the number of child care programs contracted to provide services. In the last quarter there were a total of 60 programs that ended their contract with WSB of which 46 were licensed centers or homes. We have also received requests from a few contracted child care programs that they have a waitlist of parents needing infant care and have opted to extend or expand their facility to accommodate and are requesting WSB with support. These new slots may or may not be filled by a CCS child. This is in alignment with the Board's goal of increasing the availability and capacity of child care slots within this age group. 
</t>
    </r>
    <r>
      <rPr>
        <b/>
        <sz val="12"/>
        <color rgb="FF000000"/>
        <rFont val="Aptos Narrow"/>
        <family val="2"/>
        <scheme val="minor"/>
      </rPr>
      <t>Activity:</t>
    </r>
    <r>
      <rPr>
        <sz val="12"/>
        <color rgb="FF000000"/>
        <rFont val="Aptos Narrow"/>
        <family val="2"/>
        <scheme val="minor"/>
      </rPr>
      <t xml:space="preserve"> WSB will be supporting at minimum 4 CCS programs who wish to expand their child care environment by opening new slots that were not previously available. The support consists of providing materials, equipment, and resources specific to infants and toddlers development, including but not limited to, cribs, changing tables, tables, chairs, high chairs, adult rocking chairs, and curriculum. 
</t>
    </r>
    <r>
      <rPr>
        <b/>
        <sz val="12"/>
        <color rgb="FF000000"/>
        <rFont val="Aptos Narrow"/>
        <family val="2"/>
        <scheme val="minor"/>
      </rPr>
      <t>Target audience</t>
    </r>
    <r>
      <rPr>
        <sz val="12"/>
        <color rgb="FF000000"/>
        <rFont val="Aptos Narrow"/>
        <family val="2"/>
        <scheme val="minor"/>
      </rPr>
      <t xml:space="preserve">: 40 new infant and/or toddler slots by the end of FY2025.  This would include Texas Rising Star-certified programs and second those who are in the Texas Rising Star pathway.  
</t>
    </r>
    <r>
      <rPr>
        <b/>
        <sz val="12"/>
        <color rgb="FF000000"/>
        <rFont val="Aptos Narrow"/>
        <family val="2"/>
        <scheme val="minor"/>
      </rPr>
      <t>Measurable Outcome:</t>
    </r>
    <r>
      <rPr>
        <sz val="12"/>
        <color rgb="FF000000"/>
        <rFont val="Aptos Narrow"/>
        <family val="2"/>
        <scheme val="minor"/>
      </rPr>
      <t xml:space="preserve"> WSB will measure the increase in the number of infant and toddler slots available among Texas Rising Star-certified programs and those in the Texas Rising Star pathway. Delay due to paperwork from 2 Providers, still looking at meeting target.  </t>
    </r>
    <r>
      <rPr>
        <sz val="12"/>
        <color rgb="FFFF0000"/>
        <rFont val="Aptos Narrow"/>
        <family val="2"/>
        <scheme val="minor"/>
      </rPr>
      <t xml:space="preserve"> 
</t>
    </r>
    <r>
      <rPr>
        <b/>
        <sz val="12"/>
        <color rgb="FFC00000"/>
        <rFont val="Aptos Narrow"/>
        <family val="2"/>
        <scheme val="minor"/>
      </rPr>
      <t xml:space="preserve">
Update Q4: </t>
    </r>
    <r>
      <rPr>
        <sz val="12"/>
        <color rgb="FFC00000"/>
        <rFont val="Aptos Narrow"/>
        <family val="2"/>
        <scheme val="minor"/>
      </rPr>
      <t xml:space="preserve">Decreased funding from $20,000 due to less participation than anticipated and transferred $11,412 to Infant and Toddler Equipment and Materials to support an increase in need. </t>
    </r>
  </si>
  <si>
    <t>Infant Toddler Specific Training</t>
  </si>
  <si>
    <r>
      <rPr>
        <strike/>
        <sz val="12"/>
        <color theme="1"/>
        <rFont val="Aptos Narrow"/>
        <family val="2"/>
        <scheme val="minor"/>
      </rPr>
      <t xml:space="preserve">WSB goal is to bring support and the awareness of the importance of infant and toddler hitting their milestones and how early childhood programs  can support this development. WSB provided our 289 contracted child care programs and 6 Texas Rising Star mentors with a survey for them to identify the type of training they felt the staff at the child care facilities needed. The survey results identified one area as being training related to working with infant and toddlers. 
</t>
    </r>
    <r>
      <rPr>
        <b/>
        <strike/>
        <sz val="12"/>
        <color theme="1"/>
        <rFont val="Aptos Narrow"/>
        <family val="2"/>
        <scheme val="minor"/>
      </rPr>
      <t>Activity:</t>
    </r>
    <r>
      <rPr>
        <strike/>
        <sz val="12"/>
        <color theme="1"/>
        <rFont val="Aptos Narrow"/>
        <family val="2"/>
        <scheme val="minor"/>
      </rPr>
      <t xml:space="preserve"> WSB will be hosting four training sessions through out the year that will focus on the awareness of infant and toddler milestones, supporting the development of children in their care, while providing the hands-on activities. The topics of trainings will include but not limited to child development, early brain development, classroom setups, schedule management and developmental screening. 
</t>
    </r>
    <r>
      <rPr>
        <b/>
        <strike/>
        <sz val="12"/>
        <color theme="1"/>
        <rFont val="Aptos Narrow"/>
        <family val="2"/>
        <scheme val="minor"/>
      </rPr>
      <t>Target Audience:</t>
    </r>
    <r>
      <rPr>
        <strike/>
        <sz val="12"/>
        <color theme="1"/>
        <rFont val="Aptos Narrow"/>
        <family val="2"/>
        <scheme val="minor"/>
      </rPr>
      <t xml:space="preserve"> 100 child care staff 
</t>
    </r>
    <r>
      <rPr>
        <b/>
        <strike/>
        <sz val="12"/>
        <color theme="1"/>
        <rFont val="Aptos Narrow"/>
        <family val="2"/>
        <scheme val="minor"/>
      </rPr>
      <t>Measurable Outcome:</t>
    </r>
    <r>
      <rPr>
        <strike/>
        <sz val="12"/>
        <color theme="1"/>
        <rFont val="Aptos Narrow"/>
        <family val="2"/>
        <scheme val="minor"/>
      </rPr>
      <t xml:space="preserve"> WSB will utilize pretest and posttest to assess knowledge and look at seeing an improvement of at minimum of 25% of skills gained and/or training evaluation results (customer satisfaction). Delayed, trainer cancelled, working with vendors to move forward on training. </t>
    </r>
    <r>
      <rPr>
        <sz val="12"/>
        <color theme="1"/>
        <rFont val="Aptos Narrow"/>
        <family val="2"/>
        <scheme val="minor"/>
      </rPr>
      <t xml:space="preserve">  
</t>
    </r>
    <r>
      <rPr>
        <b/>
        <sz val="12"/>
        <color rgb="FFC00000"/>
        <rFont val="Aptos Narrow"/>
        <family val="2"/>
        <scheme val="minor"/>
      </rPr>
      <t xml:space="preserve">
Update Q4: </t>
    </r>
    <r>
      <rPr>
        <sz val="12"/>
        <color rgb="FFC00000"/>
        <rFont val="Aptos Narrow"/>
        <family val="2"/>
        <scheme val="minor"/>
      </rPr>
      <t>The Board provided infant and toddler training through alternate training sessions, but was unable to support specific training, thus the activity was cancelled and the $50,000 in funding was transferred to Infant and Toddler Equipment and Materials to support an increased need.</t>
    </r>
  </si>
  <si>
    <t>Infant Toddler Equipment and Materials</t>
  </si>
  <si>
    <r>
      <t xml:space="preserve">WSB provided our contracted child care programs and Texas Rising Star mentors with a survey for them to identify the type of materials and equipment are needed at the child care programs. The response indicated the need to support this age group with materials and equipment. This activity is focused on assisting the child care programs on meeting and maintaining Texas Rising Star certification.  
</t>
    </r>
    <r>
      <rPr>
        <b/>
        <sz val="12"/>
        <color rgb="FF000000"/>
        <rFont val="Aptos Narrow"/>
        <family val="2"/>
        <scheme val="minor"/>
      </rPr>
      <t>Activity:</t>
    </r>
    <r>
      <rPr>
        <sz val="12"/>
        <color rgb="FF000000"/>
        <rFont val="Aptos Narrow"/>
        <family val="2"/>
        <scheme val="minor"/>
      </rPr>
      <t xml:space="preserve"> WSB will be purchasing equipment and materials for at minimum 20 programs. The educational materials, equipment, and resources will be specific to supporting infant and toddler development and meeting the Texas Rising Star criteria. An environmental observation walk-through will be conducted by a Texas Rising Star mentor to identify what is needed for the facility to meet the Texas Rising Star criteria. 
</t>
    </r>
    <r>
      <rPr>
        <b/>
        <sz val="12"/>
        <color rgb="FF000000"/>
        <rFont val="Aptos Narrow"/>
        <family val="2"/>
        <scheme val="minor"/>
      </rPr>
      <t>Target audience:</t>
    </r>
    <r>
      <rPr>
        <sz val="12"/>
        <color rgb="FF000000"/>
        <rFont val="Aptos Narrow"/>
        <family val="2"/>
        <scheme val="minor"/>
      </rPr>
      <t xml:space="preserve"> 50 </t>
    </r>
    <r>
      <rPr>
        <strike/>
        <sz val="12"/>
        <color rgb="FFC00000"/>
        <rFont val="Aptos Narrow"/>
        <family val="2"/>
        <scheme val="minor"/>
      </rPr>
      <t>20</t>
    </r>
    <r>
      <rPr>
        <sz val="12"/>
        <color rgb="FF000000"/>
        <rFont val="Aptos Narrow"/>
        <family val="2"/>
        <scheme val="minor"/>
      </rPr>
      <t xml:space="preserve"> child care programs   
</t>
    </r>
    <r>
      <rPr>
        <b/>
        <sz val="12"/>
        <color rgb="FF000000"/>
        <rFont val="Aptos Narrow"/>
        <family val="2"/>
        <scheme val="minor"/>
      </rPr>
      <t xml:space="preserve">Measurable Outcomes: </t>
    </r>
    <r>
      <rPr>
        <sz val="12"/>
        <color rgb="FF000000"/>
        <rFont val="Aptos Narrow"/>
        <family val="2"/>
        <scheme val="minor"/>
      </rPr>
      <t xml:space="preserve"> WSB will track and identify the outcomes of the participating child care programs upon the completion of their assessment to determine if they meet Category 4 measures within their infant and toddler classes. The goal is that 80% of the child care programs assisted will.   
</t>
    </r>
    <r>
      <rPr>
        <b/>
        <sz val="12"/>
        <color rgb="FFC00000"/>
        <rFont val="Aptos Narrow"/>
        <family val="2"/>
        <scheme val="minor"/>
      </rPr>
      <t xml:space="preserve">
Update Q4: </t>
    </r>
    <r>
      <rPr>
        <sz val="12"/>
        <color rgb="FFC00000"/>
        <rFont val="Aptos Narrow"/>
        <family val="2"/>
        <scheme val="minor"/>
      </rPr>
      <t>Increased funding from $50,000, due to an increase in requests from child care programs and mentors to support in this age group. Transferred  $11,412 from Infant and Toddler Expansion; $50,000 from Infant and Toddler Training; $2,500 from CDA Apprenticeship, $58,720 from Substitute coverage, and $5,486 from the Celebrate Curriculum activity.</t>
    </r>
  </si>
  <si>
    <t xml:space="preserve">Educational Scholarships </t>
  </si>
  <si>
    <t>CCQ</t>
  </si>
  <si>
    <r>
      <t xml:space="preserve">Our child care community, programs and Texas Rising Star mentors have expressed the need to have qualified staff that will meet the Texas Rising Star criteria. In an effort to assist, WSB has developed this initiative to support the program to meet a Texas Rising Star scoring measure under staff requirement.  
</t>
    </r>
    <r>
      <rPr>
        <b/>
        <sz val="12"/>
        <color rgb="FF000000"/>
        <rFont val="Aptos Narrow"/>
        <family val="2"/>
        <scheme val="minor"/>
      </rPr>
      <t>Activity:</t>
    </r>
    <r>
      <rPr>
        <sz val="12"/>
        <color rgb="FF000000"/>
        <rFont val="Aptos Narrow"/>
        <family val="2"/>
        <scheme val="minor"/>
      </rPr>
      <t xml:space="preserve"> WSB will be providing scholarship assistance for teachers to enroll and participate in early education college credit courses through our local community college.  The credit courses are part of a child development educational pathway. The scholarship assists the child care program staff to obtain a college credential or associates degree in early childhood and thus, points towards the program's Texas Rising Star assessment related to staff qualification and meeting their annual required training hours. 
</t>
    </r>
    <r>
      <rPr>
        <b/>
        <sz val="12"/>
        <color rgb="FF000000"/>
        <rFont val="Aptos Narrow"/>
        <family val="2"/>
        <scheme val="minor"/>
      </rPr>
      <t>Target Audience:</t>
    </r>
    <r>
      <rPr>
        <sz val="12"/>
        <color rgb="FF000000"/>
        <rFont val="Aptos Narrow"/>
        <family val="2"/>
        <scheme val="minor"/>
      </rPr>
      <t xml:space="preserve"> WSB is looking at increasing the number of teachers participating in the scholarship program from 40 teachers in fiscal year 2024 to supporting 60 teachers per semester for a total of 120 for fiscal year 2025. 
</t>
    </r>
    <r>
      <rPr>
        <b/>
        <sz val="12"/>
        <color rgb="FF000000"/>
        <rFont val="Aptos Narrow"/>
        <family val="2"/>
        <scheme val="minor"/>
      </rPr>
      <t xml:space="preserve">Measurable Outcome: </t>
    </r>
    <r>
      <rPr>
        <sz val="12"/>
        <color rgb="FF000000"/>
        <rFont val="Aptos Narrow"/>
        <family val="2"/>
        <scheme val="minor"/>
      </rPr>
      <t xml:space="preserve">Increase in the number of staff qualifying the program for higher points within Category 1 once assessed. 
</t>
    </r>
    <r>
      <rPr>
        <b/>
        <sz val="12"/>
        <color rgb="FFC00000"/>
        <rFont val="Aptos Narrow"/>
        <family val="2"/>
        <scheme val="minor"/>
      </rPr>
      <t xml:space="preserve">
Update Q4: </t>
    </r>
    <r>
      <rPr>
        <sz val="12"/>
        <color rgb="FFC00000"/>
        <rFont val="Aptos Narrow"/>
        <family val="2"/>
        <scheme val="minor"/>
      </rPr>
      <t xml:space="preserve">Decreased funding by $51,773 from $150,000 due to a smaller number of participants than expected. The $51,773 was distributed to other activities ($125 to Local Child Care Conference, $6,006 to Sensory Toolkit, and $36,010 to Professional Development) due to an increase in demand for those activities. </t>
    </r>
  </si>
  <si>
    <t>CDA Apprenticeship Completion Stipend</t>
  </si>
  <si>
    <r>
      <rPr>
        <sz val="12"/>
        <color rgb="FF000000"/>
        <rFont val="Aptos Narrow"/>
        <family val="2"/>
        <scheme val="minor"/>
      </rPr>
      <t xml:space="preserve">Our child care community, programs and Texas Rising Star mentors have expressed the need to have qualified child care program staff that will meet the Texas Rising Star criteria. WSB has 2 child care programs who have requested support for their teachers to receive a stipend following their completion of the CDA while under a Child Care Apprenticeship program. The teachers are currently not receiving funding from other sources. 
</t>
    </r>
    <r>
      <rPr>
        <b/>
        <sz val="12"/>
        <color rgb="FF000000"/>
        <rFont val="Aptos Narrow"/>
        <family val="2"/>
        <scheme val="minor"/>
      </rPr>
      <t>Activity:</t>
    </r>
    <r>
      <rPr>
        <sz val="12"/>
        <color rgb="FF000000"/>
        <rFont val="Aptos Narrow"/>
        <family val="2"/>
        <scheme val="minor"/>
      </rPr>
      <t xml:space="preserve"> In effort to assist, WSB will be providing stipends for child care program staff participating in the Campfire Apprenticeship program upon completion of the CDA. The completion and obtainment of a CDA certificate will assist the teacher to obtain points towards the Texas Rising Star assessment related to staff qualification category while assisting with the staff also meet their annual training required training hours. 
</t>
    </r>
    <r>
      <rPr>
        <b/>
        <sz val="12"/>
        <color rgb="FF000000"/>
        <rFont val="Aptos Narrow"/>
        <family val="2"/>
        <scheme val="minor"/>
      </rPr>
      <t>Target Audience:</t>
    </r>
    <r>
      <rPr>
        <sz val="12"/>
        <color rgb="FF000000"/>
        <rFont val="Aptos Narrow"/>
        <family val="2"/>
        <scheme val="minor"/>
      </rPr>
      <t xml:space="preserve"> WSB is looking at supporting up to 10 teachers enrolled in the Campfire program for the 2024-2025 school instruction year.    
</t>
    </r>
    <r>
      <rPr>
        <b/>
        <sz val="12"/>
        <color rgb="FF000000"/>
        <rFont val="Aptos Narrow"/>
        <family val="2"/>
        <scheme val="minor"/>
      </rPr>
      <t>Measurable Outcome:</t>
    </r>
    <r>
      <rPr>
        <sz val="12"/>
        <color rgb="FF000000"/>
        <rFont val="Aptos Narrow"/>
        <family val="2"/>
        <scheme val="minor"/>
      </rPr>
      <t xml:space="preserve"> Increase in the number of staff qualifying the program for higher points within Category 1 once assessed. Have 80% of the teachers participating in the CDA Apprenticeship program complete the program and obtain their CDA. 
</t>
    </r>
    <r>
      <rPr>
        <b/>
        <sz val="12"/>
        <color rgb="FFC00000"/>
        <rFont val="Aptos Narrow"/>
        <family val="2"/>
        <scheme val="minor"/>
      </rPr>
      <t xml:space="preserve">
Update Q4: </t>
    </r>
    <r>
      <rPr>
        <sz val="12"/>
        <color rgb="FFC00000"/>
        <rFont val="Aptos Narrow"/>
        <family val="2"/>
        <scheme val="minor"/>
      </rPr>
      <t xml:space="preserve">Decreased funding from $10,000 to $7,500 due to less participants in the CDA program than expected. Transferred $2,500 to Infant and Toddler Equipment and Materials due to increase need in that activity.   </t>
    </r>
  </si>
  <si>
    <t>Educational Stipend Retention Support</t>
  </si>
  <si>
    <r>
      <t xml:space="preserve">WSB has had a significant increase of interest upon notification to the child care programs and staff that WSB would be initiating an educational retention stipend. The numbers doubled from 19 students to 40 students this Fall semester. The Child Care Advisory Committee also requested that the board continue with this educational stipend for the 2025 fiscal year. 
</t>
    </r>
    <r>
      <rPr>
        <b/>
        <sz val="12"/>
        <color rgb="FF000000"/>
        <rFont val="Aptos Narrow"/>
        <family val="2"/>
        <scheme val="minor"/>
      </rPr>
      <t>Activity:</t>
    </r>
    <r>
      <rPr>
        <sz val="12"/>
        <color rgb="FF000000"/>
        <rFont val="Aptos Narrow"/>
        <family val="2"/>
        <scheme val="minor"/>
      </rPr>
      <t xml:space="preserve"> WSB is supporting child care programs with staff retention stipends for their teachers who are participating in our educational scholarship initiative. The stipend is tied to continuing and/or completion of early education college degree, as well as continuation of employment with their employer after they graduate. The teachers are provided with a stipend of $150.00 to purchase their books and materials per course (max 2 courses per semester), at the end of successfully completing the semester the teachers receive a $250.00 stipend.  When the teacher completes and obtains their Child Development Associates, Infants &amp; Toddlers certificate, and/or Teacher Assistant certificate $1,000 will be provided and following every six months if they remain employed with the same employer.  A survey will be provided to the child care program directors to obtain their current rate of staff retention and/or turnover.  The survey will be issued at the onset of the first teacher starting the program and will be sent out for update following every semester.      
</t>
    </r>
    <r>
      <rPr>
        <b/>
        <sz val="12"/>
        <color rgb="FF000000"/>
        <rFont val="Aptos Narrow"/>
        <family val="2"/>
        <scheme val="minor"/>
      </rPr>
      <t>Target Audience:</t>
    </r>
    <r>
      <rPr>
        <sz val="12"/>
        <color rgb="FF000000"/>
        <rFont val="Aptos Narrow"/>
        <family val="2"/>
        <scheme val="minor"/>
      </rPr>
      <t xml:space="preserve"> Up to 60 teachers per semester (Fall and Spring), for a total of 120 per year.                                                                                                                                                                                      
</t>
    </r>
    <r>
      <rPr>
        <b/>
        <sz val="12"/>
        <color rgb="FF000000"/>
        <rFont val="Aptos Narrow"/>
        <family val="2"/>
        <scheme val="minor"/>
      </rPr>
      <t xml:space="preserve">Measurable Outcome: </t>
    </r>
    <r>
      <rPr>
        <sz val="12"/>
        <color rgb="FF000000"/>
        <rFont val="Aptos Narrow"/>
        <family val="2"/>
        <scheme val="minor"/>
      </rPr>
      <t xml:space="preserve">A participant evaluation from the child care program directors indicates that the teachers participating in the scholarship program are remaining with their current employer.  
</t>
    </r>
    <r>
      <rPr>
        <b/>
        <sz val="12"/>
        <color rgb="FFC00000"/>
        <rFont val="Aptos Narrow"/>
        <family val="2"/>
        <scheme val="minor"/>
      </rPr>
      <t xml:space="preserve">
Update Q4:</t>
    </r>
    <r>
      <rPr>
        <sz val="12"/>
        <color rgb="FFC00000"/>
        <rFont val="Aptos Narrow"/>
        <family val="2"/>
        <scheme val="minor"/>
      </rPr>
      <t xml:space="preserve"> Increased funds by $200 to cover increase in activity demand. Transferred funds from Substitute Coverage Initiative.</t>
    </r>
  </si>
  <si>
    <t xml:space="preserve">Curriculum Training - Celebrate Successful Early Learning Supplemental Curriculum </t>
  </si>
  <si>
    <r>
      <t xml:space="preserve">WSB provided our contracted child care programs and Texas Rising Star mentors with a survey for them to identify the type of professional development and support needed for themselves and their teachers. The response indicated the need for additional curriculum and that it could be utilized with what they were currently using.  
</t>
    </r>
    <r>
      <rPr>
        <b/>
        <sz val="12"/>
        <color rgb="FF000000"/>
        <rFont val="Aptos Narrow"/>
        <family val="2"/>
        <scheme val="minor"/>
      </rPr>
      <t>Activity:</t>
    </r>
    <r>
      <rPr>
        <sz val="12"/>
        <color rgb="FF000000"/>
        <rFont val="Aptos Narrow"/>
        <family val="2"/>
        <scheme val="minor"/>
      </rPr>
      <t xml:space="preserve"> WSB will be purchasing developmentally appropriate supplemental curriculum "Celebrate Successful Early Learning" for home-based and child care centers. Celebrates promote oral language development, early literacy skills, phonological awareness, and language vocabulary. The curriculum is suited for all ages from infants to pre-school and will assist the staff with meeting curriculum support and planning as required by Texas Rising Star criteria. To support the child care program's use of this curriculum, WSB will provide in-person training on the utilization and implementation of this curriculum as a supplement to their existing curriculum and day to day activities.                                                                                                                                                                                                                               
</t>
    </r>
    <r>
      <rPr>
        <b/>
        <sz val="12"/>
        <color rgb="FF000000"/>
        <rFont val="Aptos Narrow"/>
        <family val="2"/>
        <scheme val="minor"/>
      </rPr>
      <t xml:space="preserve">Target Audience: </t>
    </r>
    <r>
      <rPr>
        <sz val="12"/>
        <color rgb="FF000000"/>
        <rFont val="Aptos Narrow"/>
        <family val="2"/>
        <scheme val="minor"/>
      </rPr>
      <t xml:space="preserve">200 child care staff within approx. 150 child care programs
</t>
    </r>
    <r>
      <rPr>
        <b/>
        <sz val="12"/>
        <color rgb="FF000000"/>
        <rFont val="Aptos Narrow"/>
        <family val="2"/>
        <scheme val="minor"/>
      </rPr>
      <t>Measurable Outcome:</t>
    </r>
    <r>
      <rPr>
        <sz val="12"/>
        <color rgb="FF000000"/>
        <rFont val="Aptos Narrow"/>
        <family val="2"/>
        <scheme val="minor"/>
      </rPr>
      <t xml:space="preserve"> Increase the number of child care programs qualifying for higher points within Category 3 once assessed.</t>
    </r>
    <r>
      <rPr>
        <b/>
        <sz val="12"/>
        <color rgb="FF000000"/>
        <rFont val="Aptos Narrow"/>
        <family val="2"/>
        <scheme val="minor"/>
      </rPr>
      <t xml:space="preserve"> </t>
    </r>
    <r>
      <rPr>
        <sz val="12"/>
        <color rgb="FF000000"/>
        <rFont val="Aptos Narrow"/>
        <family val="2"/>
        <scheme val="minor"/>
      </rPr>
      <t xml:space="preserve">85% of the child care programs  assisted will meet the Texas Rising Star standards under the category they received support. 
</t>
    </r>
    <r>
      <rPr>
        <b/>
        <sz val="12"/>
        <color rgb="FFC00000"/>
        <rFont val="Aptos Narrow"/>
        <family val="2"/>
        <scheme val="minor"/>
      </rPr>
      <t xml:space="preserve">
Update Q4: </t>
    </r>
    <r>
      <rPr>
        <sz val="12"/>
        <color rgb="FFC00000"/>
        <rFont val="Aptos Narrow"/>
        <family val="2"/>
        <scheme val="minor"/>
      </rPr>
      <t>Decreased funds from $19,000 due to less participants than expected. Funds ($5,486) were transferred to Infant and Toddler Equipment and Materials initiative</t>
    </r>
    <r>
      <rPr>
        <b/>
        <sz val="12"/>
        <color rgb="FFC00000"/>
        <rFont val="Aptos Narrow"/>
        <family val="2"/>
        <scheme val="minor"/>
      </rPr>
      <t xml:space="preserve">.  </t>
    </r>
  </si>
  <si>
    <t xml:space="preserve">Substitute Coverage Initiative </t>
  </si>
  <si>
    <r>
      <rPr>
        <strike/>
        <sz val="12"/>
        <color theme="1"/>
        <rFont val="Aptos Narrow"/>
        <family val="2"/>
        <scheme val="minor"/>
      </rPr>
      <t xml:space="preserve">WSB child care provider community has expressed a need for support with a substitute program that will free up their staff to work on lesson plan, take on-line training, and attend professional development trainings.  
</t>
    </r>
    <r>
      <rPr>
        <b/>
        <strike/>
        <sz val="12"/>
        <color theme="1"/>
        <rFont val="Aptos Narrow"/>
        <family val="2"/>
        <scheme val="minor"/>
      </rPr>
      <t>Activity</t>
    </r>
    <r>
      <rPr>
        <strike/>
        <sz val="12"/>
        <color theme="1"/>
        <rFont val="Aptos Narrow"/>
        <family val="2"/>
        <scheme val="minor"/>
      </rPr>
      <t xml:space="preserve">: WSB will be providing reimbursement for substitute coverage and potentially a substitute pool. WSB will be able to support up to 11,600 hour of coverage at WSB living wage rate. There will be guidelines that will be utilized for those who submit a request for use of a substitute. This is in efforts to support child care staff to meet their annual training hours as required by Child Care Regulation and Texas Rising Star category one, director and staff qualifications and category three, curriculum planning.
</t>
    </r>
    <r>
      <rPr>
        <b/>
        <strike/>
        <sz val="12"/>
        <color theme="1"/>
        <rFont val="Aptos Narrow"/>
        <family val="2"/>
        <scheme val="minor"/>
      </rPr>
      <t>Target Audience:</t>
    </r>
    <r>
      <rPr>
        <strike/>
        <sz val="12"/>
        <color theme="1"/>
        <rFont val="Aptos Narrow"/>
        <family val="2"/>
        <scheme val="minor"/>
      </rPr>
      <t xml:space="preserve"> an estimated 1,450 individuals from 287 child care programs supported
WSB will be measuring that due to substitute teacher the teachers were able to successful complete the activity for which the substitute was utilized to cover and the teacher meet the Child Care Regulation and Texas Rising Star requirements.                                  
</t>
    </r>
    <r>
      <rPr>
        <b/>
        <strike/>
        <sz val="12"/>
        <color theme="1"/>
        <rFont val="Aptos Narrow"/>
        <family val="2"/>
        <scheme val="minor"/>
      </rPr>
      <t xml:space="preserve">Measurable Outcome: </t>
    </r>
    <r>
      <rPr>
        <strike/>
        <sz val="12"/>
        <color theme="1"/>
        <rFont val="Aptos Narrow"/>
        <family val="2"/>
        <scheme val="minor"/>
      </rPr>
      <t xml:space="preserve"> Eighty-five percent of the child care programs  assisted will meet the corresponding Texas Rising Star category for which the substitute was utilized for support. 
</t>
    </r>
    <r>
      <rPr>
        <b/>
        <sz val="12"/>
        <color rgb="FFC00000"/>
        <rFont val="Aptos Narrow"/>
        <family val="2"/>
        <scheme val="minor"/>
      </rPr>
      <t xml:space="preserve">
Update Q4: </t>
    </r>
    <r>
      <rPr>
        <sz val="12"/>
        <color rgb="FFC00000"/>
        <rFont val="Aptos Narrow"/>
        <family val="2"/>
        <scheme val="minor"/>
      </rPr>
      <t>This activity did not take place due to no requests by child care programs. Of the $136,000 in funds, WSB transferred $58,720 to Infant and Toddler Equipment and Materials, $200 to Educational Stipend Retention Support and $77,145 to Celebrate curriculum due to increase need for these activities.</t>
    </r>
  </si>
  <si>
    <t xml:space="preserve">Emergency and Disaster Planning and Response Training
</t>
  </si>
  <si>
    <r>
      <rPr>
        <strike/>
        <sz val="12"/>
        <color theme="1"/>
        <rFont val="Aptos Narrow"/>
        <family val="2"/>
        <scheme val="minor"/>
      </rPr>
      <t xml:space="preserve">WSB child care community expressed a need for support with emergency and disaster planning and response in a child care setting.  
</t>
    </r>
    <r>
      <rPr>
        <b/>
        <strike/>
        <sz val="12"/>
        <color theme="1"/>
        <rFont val="Aptos Narrow"/>
        <family val="2"/>
        <scheme val="minor"/>
      </rPr>
      <t xml:space="preserve">Activity: </t>
    </r>
    <r>
      <rPr>
        <strike/>
        <sz val="12"/>
        <color theme="1"/>
        <rFont val="Aptos Narrow"/>
        <family val="2"/>
        <scheme val="minor"/>
      </rPr>
      <t xml:space="preserve">WSB will provide child care program staff with training on Emergency and Disaster planning and response. This will assist the directors with ensuring they have the tools to implement a plan and prepare their staff with these skill sets.    
</t>
    </r>
    <r>
      <rPr>
        <b/>
        <strike/>
        <sz val="12"/>
        <color theme="1"/>
        <rFont val="Aptos Narrow"/>
        <family val="2"/>
        <scheme val="minor"/>
      </rPr>
      <t>Target Audience:</t>
    </r>
    <r>
      <rPr>
        <strike/>
        <sz val="12"/>
        <color theme="1"/>
        <rFont val="Aptos Narrow"/>
        <family val="2"/>
        <scheme val="minor"/>
      </rPr>
      <t xml:space="preserve"> 50 child care staff within 50 child care programs 
</t>
    </r>
    <r>
      <rPr>
        <b/>
        <strike/>
        <sz val="12"/>
        <color theme="1"/>
        <rFont val="Aptos Narrow"/>
        <family val="2"/>
        <scheme val="minor"/>
      </rPr>
      <t>Measurable Outcome:</t>
    </r>
    <r>
      <rPr>
        <strike/>
        <sz val="12"/>
        <color theme="1"/>
        <rFont val="Aptos Narrow"/>
        <family val="2"/>
        <scheme val="minor"/>
      </rPr>
      <t xml:space="preserve"> Achieve a satisfaction rate of at least 80% among staff participating in the training. WSB will be tracking the number of attendees supported and surveying for satisfaction of training and skill sets.  </t>
    </r>
    <r>
      <rPr>
        <sz val="12"/>
        <color theme="1"/>
        <rFont val="Aptos Narrow"/>
        <family val="2"/>
        <scheme val="minor"/>
      </rPr>
      <t xml:space="preserve">  
</t>
    </r>
    <r>
      <rPr>
        <b/>
        <sz val="12"/>
        <color rgb="FFC00000"/>
        <rFont val="Aptos Narrow"/>
        <family val="2"/>
        <scheme val="minor"/>
      </rPr>
      <t xml:space="preserve">
Update Q4: </t>
    </r>
    <r>
      <rPr>
        <sz val="12"/>
        <color rgb="FFC00000"/>
        <rFont val="Aptos Narrow"/>
        <family val="2"/>
        <scheme val="minor"/>
      </rPr>
      <t xml:space="preserve">WSB was unbale to find a trainer to provide this training to child care program, thus the activity was cancelled. WSB transferred $10,476 to Materials and Equipment for Preschool and School Age Environments due to increase in demand for this activity.  </t>
    </r>
  </si>
  <si>
    <t>Training on Mental Health Supports</t>
  </si>
  <si>
    <r>
      <rPr>
        <sz val="12"/>
        <color rgb="FF000000"/>
        <rFont val="Aptos Narrow"/>
        <family val="2"/>
        <scheme val="minor"/>
      </rPr>
      <t xml:space="preserve">WSB provided our contracted child care programs and Texas Rising Star mentors with a survey for them to identify the type support they needed at the child care programs.  The response indicated the need to support with the well being of the staff, children and the families they serve was a need. 
</t>
    </r>
    <r>
      <rPr>
        <b/>
        <sz val="12"/>
        <color rgb="FF000000"/>
        <rFont val="Aptos Narrow"/>
        <family val="2"/>
        <scheme val="minor"/>
      </rPr>
      <t>Activity:</t>
    </r>
    <r>
      <rPr>
        <sz val="12"/>
        <color rgb="FF000000"/>
        <rFont val="Aptos Narrow"/>
        <family val="2"/>
        <scheme val="minor"/>
      </rPr>
      <t xml:space="preserve"> WSB will provide training on tools and resources to child care programs on mental health needs for the staff, children and families they serve.  
</t>
    </r>
    <r>
      <rPr>
        <b/>
        <sz val="12"/>
        <color rgb="FF000000"/>
        <rFont val="Aptos Narrow"/>
        <family val="2"/>
        <scheme val="minor"/>
      </rPr>
      <t xml:space="preserve">Target Audience: </t>
    </r>
    <r>
      <rPr>
        <sz val="12"/>
        <color rgb="FF000000"/>
        <rFont val="Aptos Narrow"/>
        <family val="2"/>
        <scheme val="minor"/>
      </rPr>
      <t xml:space="preserve">WSB anticipates to reach at minimum 75 attendees.                                       
</t>
    </r>
    <r>
      <rPr>
        <b/>
        <sz val="12"/>
        <color rgb="FF000000"/>
        <rFont val="Aptos Narrow"/>
        <family val="2"/>
        <scheme val="minor"/>
      </rPr>
      <t>Measurable Outcome:</t>
    </r>
    <r>
      <rPr>
        <sz val="12"/>
        <color rgb="FF000000"/>
        <rFont val="Aptos Narrow"/>
        <family val="2"/>
        <scheme val="minor"/>
      </rPr>
      <t xml:space="preserve"> Achieve a satisfaction rate of at least 80% among participants. WSB will conduct regular satisfaction surveys and collect qualitative feedback. 
</t>
    </r>
    <r>
      <rPr>
        <b/>
        <sz val="12"/>
        <color rgb="FFC00000"/>
        <rFont val="Aptos Narrow"/>
        <family val="2"/>
        <scheme val="minor"/>
      </rPr>
      <t xml:space="preserve">
Update Q4: </t>
    </r>
    <r>
      <rPr>
        <sz val="12"/>
        <color rgb="FFC00000"/>
        <rFont val="Aptos Narrow"/>
        <family val="2"/>
        <scheme val="minor"/>
      </rPr>
      <t>Decreased funding from $111,101 due to the company charging WSB less than anticipated. $34,825 was transferred to Materials and Equipment for Preschool and School Age Environments.</t>
    </r>
  </si>
  <si>
    <t xml:space="preserve">Training on Early Learning Curriculum </t>
  </si>
  <si>
    <r>
      <rPr>
        <sz val="12"/>
        <color rgb="FF000000"/>
        <rFont val="Aptos Narrow"/>
        <family val="2"/>
        <scheme val="minor"/>
      </rPr>
      <t xml:space="preserve">WSB provided our contracted child care programs with a survey for them to identify if they were in need of a Frog Street curriculum refresher training for their program staff. .
</t>
    </r>
    <r>
      <rPr>
        <b/>
        <sz val="12"/>
        <color rgb="FF000000"/>
        <rFont val="Aptos Narrow"/>
        <family val="2"/>
        <scheme val="minor"/>
      </rPr>
      <t>Activity:</t>
    </r>
    <r>
      <rPr>
        <sz val="12"/>
        <color rgb="FF000000"/>
        <rFont val="Aptos Narrow"/>
        <family val="2"/>
        <scheme val="minor"/>
      </rPr>
      <t xml:space="preserve"> WSB will provide a refresher training on the implementation of the infant through PreK Frog Street curriculum. The target audience were director and/or assistant directors from center based facilities who are new to the curriculum and needed further support and guidance. 
</t>
    </r>
    <r>
      <rPr>
        <b/>
        <sz val="12"/>
        <color rgb="FF000000"/>
        <rFont val="Aptos Narrow"/>
        <family val="2"/>
        <scheme val="minor"/>
      </rPr>
      <t xml:space="preserve">Target Audience: </t>
    </r>
    <r>
      <rPr>
        <sz val="12"/>
        <color rgb="FF000000"/>
        <rFont val="Aptos Narrow"/>
        <family val="2"/>
        <scheme val="minor"/>
      </rPr>
      <t xml:space="preserve">WSB anticipates to reach at minimum 14 programs with a minimum of 14 attendees. 
</t>
    </r>
    <r>
      <rPr>
        <b/>
        <sz val="12"/>
        <color rgb="FF000000"/>
        <rFont val="Aptos Narrow"/>
        <family val="2"/>
        <scheme val="minor"/>
      </rPr>
      <t>Measurable Outcome:</t>
    </r>
    <r>
      <rPr>
        <sz val="12"/>
        <color rgb="FF000000"/>
        <rFont val="Aptos Narrow"/>
        <family val="2"/>
        <scheme val="minor"/>
      </rPr>
      <t xml:space="preserve"> Achieve a satisfaction rate of at least 80% among participants. WSB will conduct regular satisfaction surveys and collect qualitative feedback. 
</t>
    </r>
    <r>
      <rPr>
        <b/>
        <sz val="12"/>
        <color rgb="FFC00000"/>
        <rFont val="Aptos Narrow"/>
        <family val="2"/>
        <scheme val="minor"/>
      </rPr>
      <t xml:space="preserve">Update Q4: </t>
    </r>
    <r>
      <rPr>
        <sz val="12"/>
        <color rgb="FFC00000"/>
        <rFont val="Aptos Narrow"/>
        <family val="2"/>
        <scheme val="minor"/>
      </rPr>
      <t xml:space="preserve">Decreased funding from $35,000 by $18,590.14 due to less participants than expected.  Funds were transferred to Materials and Equipment for Preschool and School Age Environments due to increase in demand for this activity. </t>
    </r>
  </si>
  <si>
    <r>
      <rPr>
        <sz val="12"/>
        <color rgb="FF000000"/>
        <rFont val="Aptos Narrow"/>
        <family val="2"/>
        <scheme val="minor"/>
      </rPr>
      <t xml:space="preserve">WSB provided our contracted child care programs and Texas Rising Star mentors with a survey for them to identify the type of professional development and support needed for themselves and their teachers. The response indicated the need for additional curriculum sets to the current curriculum they are utilizing such as Frog Street or Teaching Strategies.  This activity is focused on assisting the child care programs on meeting and maintaining Texas Rising Star certification.
</t>
    </r>
    <r>
      <rPr>
        <b/>
        <sz val="12"/>
        <color rgb="FF000000"/>
        <rFont val="Aptos Narrow"/>
        <family val="2"/>
        <scheme val="minor"/>
      </rPr>
      <t xml:space="preserve">Activity: </t>
    </r>
    <r>
      <rPr>
        <sz val="12"/>
        <color rgb="FF000000"/>
        <rFont val="Aptos Narrow"/>
        <family val="2"/>
        <scheme val="minor"/>
      </rPr>
      <t xml:space="preserve">WSB will be providing training on developmentally appropriate curriculum sets for Frog Street or Teaching Strategies to home-based and center programs. The curriculum is suited for all ages from infants to pre-school and will assist the staff with meeting curriculum support and planning as required by Texas Rising Star criteria. 
</t>
    </r>
    <r>
      <rPr>
        <b/>
        <sz val="12"/>
        <color rgb="FF000000"/>
        <rFont val="Aptos Narrow"/>
        <family val="2"/>
        <scheme val="minor"/>
      </rPr>
      <t xml:space="preserve">Target Audience: </t>
    </r>
    <r>
      <rPr>
        <sz val="12"/>
        <color rgb="FF000000"/>
        <rFont val="Aptos Narrow"/>
        <family val="2"/>
        <scheme val="minor"/>
      </rPr>
      <t xml:space="preserve">WSB anticipates to reach up to 100 child care programs with 100 participants.                                                                                
</t>
    </r>
    <r>
      <rPr>
        <b/>
        <sz val="12"/>
        <color rgb="FF000000"/>
        <rFont val="Aptos Narrow"/>
        <family val="2"/>
        <scheme val="minor"/>
      </rPr>
      <t xml:space="preserve">Measurable Outcome: </t>
    </r>
    <r>
      <rPr>
        <sz val="12"/>
        <color rgb="FF000000"/>
        <rFont val="Aptos Narrow"/>
        <family val="2"/>
        <scheme val="minor"/>
      </rPr>
      <t xml:space="preserve">Achieve a satisfaction rate of at least 85% among participants.  WSB will conduct regular satisfaction surveys and collect qualitative feedback. 
</t>
    </r>
    <r>
      <rPr>
        <b/>
        <sz val="12"/>
        <color rgb="FFC00000"/>
        <rFont val="Aptos Narrow"/>
        <family val="2"/>
        <scheme val="minor"/>
      </rPr>
      <t xml:space="preserve">
Update Q4: </t>
    </r>
    <r>
      <rPr>
        <sz val="12"/>
        <color rgb="FFC00000"/>
        <rFont val="Aptos Narrow"/>
        <family val="2"/>
        <scheme val="minor"/>
      </rPr>
      <t xml:space="preserve">Decreased funding from $35,800 by $4,826 due to less participants than expected. Funds were transferred to the Celebrate Curriculum initiative due to increase in demand for this activity.   </t>
    </r>
    <r>
      <rPr>
        <sz val="12"/>
        <color rgb="FFFF0000"/>
        <rFont val="Aptos Narrow"/>
        <family val="2"/>
        <scheme val="minor"/>
      </rPr>
      <t xml:space="preserve"> </t>
    </r>
  </si>
  <si>
    <t xml:space="preserve">Trainings to Support Early Childhood Development  </t>
  </si>
  <si>
    <r>
      <rPr>
        <sz val="12"/>
        <color rgb="FF000000"/>
        <rFont val="Aptos Narrow"/>
        <family val="2"/>
        <scheme val="minor"/>
      </rPr>
      <t xml:space="preserve">WSB provided our 289 contracted child care programs and 6 Texas Rising Star mentors with a survey for them to identify the type of training they felt the staff at the child care facilities needed. The survey results identified that there is a need for training in all age groups and various areas.  Areas such as social and emotional support, strategies and tools for supporting the development of a child, classroom management, . 
</t>
    </r>
    <r>
      <rPr>
        <b/>
        <sz val="12"/>
        <color rgb="FF000000"/>
        <rFont val="Aptos Narrow"/>
        <family val="2"/>
        <scheme val="minor"/>
      </rPr>
      <t>Activity:</t>
    </r>
    <r>
      <rPr>
        <sz val="12"/>
        <color rgb="FF000000"/>
        <rFont val="Aptos Narrow"/>
        <family val="2"/>
        <scheme val="minor"/>
      </rPr>
      <t xml:space="preserve"> WSB will be hosting at minimum 6 training sessions through out the year that will focus on the social and emotional awareness, supporting the development of children in their care, classroom management, incorporating music and movement, and areas of training that support the ages and stages of a child's development, while providing the hands-on activities. 
</t>
    </r>
    <r>
      <rPr>
        <b/>
        <sz val="12"/>
        <color rgb="FF000000"/>
        <rFont val="Aptos Narrow"/>
        <family val="2"/>
        <scheme val="minor"/>
      </rPr>
      <t>Target Audience:</t>
    </r>
    <r>
      <rPr>
        <sz val="12"/>
        <color rgb="FF000000"/>
        <rFont val="Aptos Narrow"/>
        <family val="2"/>
        <scheme val="minor"/>
      </rPr>
      <t xml:space="preserve"> 200 child care staff                                                                                                                 
</t>
    </r>
    <r>
      <rPr>
        <b/>
        <sz val="12"/>
        <color rgb="FF000000"/>
        <rFont val="Aptos Narrow"/>
        <family val="2"/>
        <scheme val="minor"/>
      </rPr>
      <t>Measurable Outcome:</t>
    </r>
    <r>
      <rPr>
        <sz val="12"/>
        <color rgb="FF000000"/>
        <rFont val="Aptos Narrow"/>
        <family val="2"/>
        <scheme val="minor"/>
      </rPr>
      <t xml:space="preserve"> Achieve a satisfaction rate of at least 85% among participants.  WSB will conduct regular satisfaction surveys and collect qualitative feedback.</t>
    </r>
    <r>
      <rPr>
        <sz val="12"/>
        <color rgb="FFC00000"/>
        <rFont val="Aptos Narrow"/>
        <family val="2"/>
        <scheme val="minor"/>
      </rPr>
      <t xml:space="preserve"> 
</t>
    </r>
    <r>
      <rPr>
        <b/>
        <sz val="12"/>
        <color rgb="FFC00000"/>
        <rFont val="Aptos Narrow"/>
        <family val="2"/>
        <scheme val="minor"/>
      </rPr>
      <t xml:space="preserve">
Update Q4: </t>
    </r>
    <r>
      <rPr>
        <sz val="12"/>
        <color rgb="FFC00000"/>
        <rFont val="Aptos Narrow"/>
        <family val="2"/>
        <scheme val="minor"/>
      </rPr>
      <t xml:space="preserve">Increased funds from by $36,010 due to increase in requests for trainings. Funds where transferred from the Educational Scholarship activity due to decrease in demand for this activity.     </t>
    </r>
  </si>
  <si>
    <t xml:space="preserve">Local Early Childhood Conference Registration  </t>
  </si>
  <si>
    <r>
      <t xml:space="preserve">WSB provided our contracted child care programs and Texas Rising Star mentors with a survey for them to identify the type of professional development and support needed for themselves and their teachers. The response indicated the need for additional professional development support.
</t>
    </r>
    <r>
      <rPr>
        <b/>
        <sz val="12"/>
        <color rgb="FF000000"/>
        <rFont val="Aptos Narrow"/>
        <family val="2"/>
        <scheme val="minor"/>
      </rPr>
      <t>Activity:</t>
    </r>
    <r>
      <rPr>
        <sz val="12"/>
        <color rgb="FF000000"/>
        <rFont val="Aptos Narrow"/>
        <family val="2"/>
        <scheme val="minor"/>
      </rPr>
      <t xml:space="preserve"> WSB will provide registration slots to a local early childhood conference - the Paso Del Notre Chapter of Texas Association for the Education of Young Children (TXAEYC) local training and conference. WSB is partnering with the organization to provide the attendees an opportunity to obtain up to 6 hours of professional development training. The hours of training will count towards the training hours as mandated by Child Care Regulation (CCR).  The attendees will be able to apply what is learned into the classroom and have an impact on the outcome of their Texas Rising Star assessment scoring. There will be two conferences offered within 2025 fiscal year.  WSB will utilize the sign-in-sheet as a means to measure attendance at each event.  
</t>
    </r>
    <r>
      <rPr>
        <b/>
        <sz val="12"/>
        <color rgb="FF000000"/>
        <rFont val="Aptos Narrow"/>
        <family val="2"/>
        <scheme val="minor"/>
      </rPr>
      <t>Target Audience:</t>
    </r>
    <r>
      <rPr>
        <sz val="12"/>
        <color rgb="FF000000"/>
        <rFont val="Aptos Narrow"/>
        <family val="2"/>
        <scheme val="minor"/>
      </rPr>
      <t xml:space="preserve"> up to 80 slots for child care program staff                                                                                                                                                                        
</t>
    </r>
    <r>
      <rPr>
        <b/>
        <sz val="12"/>
        <color rgb="FF000000"/>
        <rFont val="Aptos Narrow"/>
        <family val="2"/>
        <scheme val="minor"/>
      </rPr>
      <t>Measurable Outcome:</t>
    </r>
    <r>
      <rPr>
        <sz val="12"/>
        <color rgb="FF000000"/>
        <rFont val="Aptos Narrow"/>
        <family val="2"/>
        <scheme val="minor"/>
      </rPr>
      <t xml:space="preserve"> Increase the number of programs that meet the required training hours measure once assessed. Have 80% of the registered teachers attend the conference.   
</t>
    </r>
  </si>
  <si>
    <t>Texas Rising Star Staff Personnel</t>
  </si>
  <si>
    <r>
      <rPr>
        <sz val="12"/>
        <color rgb="FF000000"/>
        <rFont val="Aptos Narrow"/>
        <family val="2"/>
        <scheme val="minor"/>
      </rPr>
      <t xml:space="preserve">In order to support our Texas Rising Star-certified programs and those in the Texas Rising Star pathway with maintaining or increasing their quality star level, the Texas Rising Star mentors provide mentoring services that include but not limited to, guidance and coaching. WSB will need to have sufficient number of mentors to provide these services. WSB currently has 6 Texas Rising Star mentors and 3 employees going through the mentor training. There will be a total of 9 mentors supporting 298 child care contracted programs.  WSB will be tracking the number of new Texas Rising Star assessments outcomes and the number of Texas Rising Star-certified programs who maintained their status as means to measure the success of mentoring.                                                                                                                    
</t>
    </r>
    <r>
      <rPr>
        <b/>
        <sz val="12"/>
        <color rgb="FF000000"/>
        <rFont val="Aptos Narrow"/>
        <family val="2"/>
        <scheme val="minor"/>
      </rPr>
      <t xml:space="preserve">Measurable Outcome: </t>
    </r>
    <r>
      <rPr>
        <sz val="12"/>
        <color rgb="FF000000"/>
        <rFont val="Aptos Narrow"/>
        <family val="2"/>
        <scheme val="minor"/>
      </rPr>
      <t xml:space="preserve">No less than 90% of the child care programs who received mentoring services will fall below the Texas Rising Star certification status.    </t>
    </r>
  </si>
  <si>
    <t>Texas Early Childhood Professional Development System (TECPDS) Subject Matter Expert (SME) Personnel</t>
  </si>
  <si>
    <r>
      <t xml:space="preserve">WSB will be using CCQ funds to continue to employ 1 TECPDS SME in order to meet the requirements to have designated staff to support programs with the TECPDS Workforce Registry. This staff will be providing support to both the child care programs and Texas Rising Star mentor staff. The TECPDS SME will perform no less than 400 validations per quarter and offer training to child care programs on how to open a TECPDS registry account and upload documents. WSB will track the validations and training conducted and will cross reference the numbers with the system.                              
</t>
    </r>
    <r>
      <rPr>
        <b/>
        <sz val="12"/>
        <color rgb="FF000000"/>
        <rFont val="Aptos Narrow"/>
        <family val="2"/>
        <scheme val="minor"/>
      </rPr>
      <t>Measurable Outcomes:</t>
    </r>
    <r>
      <rPr>
        <sz val="12"/>
        <color rgb="FF000000"/>
        <rFont val="Aptos Narrow"/>
        <family val="2"/>
        <scheme val="minor"/>
      </rPr>
      <t xml:space="preserve"> 95% of the validation target will be met quarterly. 
</t>
    </r>
    <r>
      <rPr>
        <b/>
        <sz val="12"/>
        <color rgb="FFC00000"/>
        <rFont val="Aptos Narrow"/>
        <family val="2"/>
        <scheme val="minor"/>
      </rPr>
      <t xml:space="preserve">
Update Q4:</t>
    </r>
    <r>
      <rPr>
        <sz val="12"/>
        <color rgb="FFC00000"/>
        <rFont val="Aptos Narrow"/>
        <family val="2"/>
        <scheme val="minor"/>
      </rPr>
      <t xml:space="preserve"> Decreased funding by $60,777 due to a temporary staff change. Funds were transferred to Materials and Equipment for Preschool and School Age Environment due to increase in demand for this activity.   </t>
    </r>
  </si>
  <si>
    <t>Infant &amp; Toddler Specialist Personnel</t>
  </si>
  <si>
    <r>
      <rPr>
        <sz val="12"/>
        <color rgb="FF000000"/>
        <rFont val="Aptos Narrow"/>
        <family val="2"/>
        <scheme val="minor"/>
      </rPr>
      <t xml:space="preserve">WSB will be using these funds to continue to employ an Infant-Toddler Specialist in order to meet the requirements to have designated staff to support programs who serve infants and toddlers and participate in the Texas Infant-Toddler Specialist Network.  WSB will have 2 staff attain certification as an Infant-Toddler Specialist. The Infant-Toddler Specialists will at minimum provide 3 group training sessions and work with 30 child care programs for this fiscal year.  
WSB will be tracking the number of child care program staff that attend the group training sessions and the number of child care that are provided specific infant and toddler support.                                                                                                                                                                                                                               
</t>
    </r>
    <r>
      <rPr>
        <b/>
        <sz val="12"/>
        <color rgb="FF000000"/>
        <rFont val="Aptos Narrow"/>
        <family val="2"/>
        <scheme val="minor"/>
      </rPr>
      <t>Measurable Outcomes:</t>
    </r>
    <r>
      <rPr>
        <sz val="12"/>
        <color rgb="FF000000"/>
        <rFont val="Aptos Narrow"/>
        <family val="2"/>
        <scheme val="minor"/>
      </rPr>
      <t xml:space="preserve"> The 2 board staff will complete the Infant-Toddler Specialist training and attain the required certification. Upon certification the Infant-Toddler Specialists will meet no less than 95% of the target activities set. 
</t>
    </r>
    <r>
      <rPr>
        <b/>
        <sz val="12"/>
        <color rgb="FFC00000"/>
        <rFont val="Aptos Narrow"/>
        <family val="2"/>
        <scheme val="minor"/>
      </rPr>
      <t xml:space="preserve">
Update Q4:</t>
    </r>
    <r>
      <rPr>
        <sz val="12"/>
        <color rgb="FFC00000"/>
        <rFont val="Aptos Narrow"/>
        <family val="2"/>
        <scheme val="minor"/>
      </rPr>
      <t xml:space="preserve"> Increased funding from $45,000 by $5,191 due to the increase of needed support in this activity. Funds were added from Materials and Equipment for Preschool and School Age Environments.  </t>
    </r>
  </si>
  <si>
    <t>Sensory Toolkit/Materials</t>
  </si>
  <si>
    <r>
      <rPr>
        <sz val="12"/>
        <color rgb="FF000000"/>
        <rFont val="Aptos Narrow"/>
        <family val="2"/>
        <scheme val="minor"/>
      </rPr>
      <t xml:space="preserve">WSB will purchase educational equipment and materials to support help child care programs in assisting children regulate sensory input. 
</t>
    </r>
    <r>
      <rPr>
        <b/>
        <sz val="12"/>
        <color rgb="FF000000"/>
        <rFont val="Aptos Narrow"/>
        <family val="2"/>
        <scheme val="minor"/>
      </rPr>
      <t xml:space="preserve">Activity: </t>
    </r>
    <r>
      <rPr>
        <sz val="12"/>
        <color rgb="FF000000"/>
        <rFont val="Aptos Narrow"/>
        <family val="2"/>
        <scheme val="minor"/>
      </rPr>
      <t xml:space="preserve">The sensory toolkit/Materials will be used to help children regulate sensory input, aiding in focus, calmness, and engagement.  The tools will also support motor skills, cognitive development, and social-emotional growth.   
</t>
    </r>
    <r>
      <rPr>
        <b/>
        <sz val="12"/>
        <color rgb="FF000000"/>
        <rFont val="Aptos Narrow"/>
        <family val="2"/>
        <scheme val="minor"/>
      </rPr>
      <t>Target Audience:</t>
    </r>
    <r>
      <rPr>
        <sz val="12"/>
        <color rgb="FF000000"/>
        <rFont val="Aptos Narrow"/>
        <family val="2"/>
        <scheme val="minor"/>
      </rPr>
      <t xml:space="preserve"> 150 early learning programs will receive educational equipment and materials upon attending training specific for this area.                                                                                                                                                                                 
</t>
    </r>
    <r>
      <rPr>
        <b/>
        <sz val="12"/>
        <color rgb="FF000000"/>
        <rFont val="Aptos Narrow"/>
        <family val="2"/>
        <scheme val="minor"/>
      </rPr>
      <t>Measurable Outcome:</t>
    </r>
    <r>
      <rPr>
        <sz val="12"/>
        <color rgb="FF000000"/>
        <rFont val="Aptos Narrow"/>
        <family val="2"/>
        <scheme val="minor"/>
      </rPr>
      <t xml:space="preserve"> Achieve a satisfaction rate of at least 80% among participating programs regarding the support received. 
</t>
    </r>
    <r>
      <rPr>
        <b/>
        <sz val="12"/>
        <color rgb="FFC00000"/>
        <rFont val="Aptos Narrow"/>
        <family val="2"/>
        <scheme val="minor"/>
      </rPr>
      <t xml:space="preserve">
Update Q4: </t>
    </r>
    <r>
      <rPr>
        <sz val="12"/>
        <color rgb="FFC00000"/>
        <rFont val="Aptos Narrow"/>
        <family val="2"/>
        <scheme val="minor"/>
      </rPr>
      <t xml:space="preserve">Increased funding $80,000 by $6,006 due to increase in request for support in this activity. Funds were transferred from the Educational Scholarship activity  due to decrease in demand for this activity. </t>
    </r>
  </si>
  <si>
    <t xml:space="preserve">Resource Room for Child Care Programs </t>
  </si>
  <si>
    <r>
      <t xml:space="preserve">WSB will purchase educational equipment and materials to support child care programs with planning intentional spaces and activities that will help children grow and develop. 
</t>
    </r>
    <r>
      <rPr>
        <b/>
        <sz val="12"/>
        <color rgb="FF000000"/>
        <rFont val="Aptos Narrow"/>
        <family val="2"/>
        <scheme val="minor"/>
      </rPr>
      <t>Activity</t>
    </r>
    <r>
      <rPr>
        <sz val="12"/>
        <color rgb="FF000000"/>
        <rFont val="Aptos Narrow"/>
        <family val="2"/>
        <scheme val="minor"/>
      </rPr>
      <t xml:space="preserve">: One way we support and distribute these items is through the child care program resource room. This resource room provides immediate and easy access to the materials and equipment. Texas Rising Star mentors assist the child care programs  with identifying the items that would assist them the environments and meet the Texas Rising Star criteria.    
</t>
    </r>
    <r>
      <rPr>
        <b/>
        <sz val="12"/>
        <color rgb="FF000000"/>
        <rFont val="Aptos Narrow"/>
        <family val="2"/>
        <scheme val="minor"/>
      </rPr>
      <t xml:space="preserve">Target Audience: </t>
    </r>
    <r>
      <rPr>
        <sz val="12"/>
        <color rgb="FF000000"/>
        <rFont val="Aptos Narrow"/>
        <family val="2"/>
        <scheme val="minor"/>
      </rPr>
      <t xml:space="preserve">179 child care programs will receive educational equipment and materials through the use of the resource room.                                                                                                                                                                               
</t>
    </r>
    <r>
      <rPr>
        <b/>
        <sz val="12"/>
        <color rgb="FF000000"/>
        <rFont val="Aptos Narrow"/>
        <family val="2"/>
        <scheme val="minor"/>
      </rPr>
      <t>Measurable Outcome:</t>
    </r>
    <r>
      <rPr>
        <sz val="12"/>
        <color rgb="FF000000"/>
        <rFont val="Aptos Narrow"/>
        <family val="2"/>
        <scheme val="minor"/>
      </rPr>
      <t xml:space="preserve"> Achieve a satisfaction rate of at least 80% among participating programs  regarding the support received. WSB will conduct regular satisfaction surveys and collect qualitative feedback. 
</t>
    </r>
    <r>
      <rPr>
        <b/>
        <sz val="12"/>
        <color rgb="FF0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Decreased funding from $226,500 by $70,931 due to having sufficient resources to cover the remainder of the fiscal year. Funds were transferred to Materials and Equipment for Preschool and School Age Environment due to increase in demand for this activity.   </t>
    </r>
    <r>
      <rPr>
        <sz val="12"/>
        <color rgb="FF000000"/>
        <rFont val="Aptos Narrow"/>
        <family val="2"/>
        <scheme val="minor"/>
      </rPr>
      <t xml:space="preserve">
</t>
    </r>
  </si>
  <si>
    <t>Parent Education and Outreach</t>
  </si>
  <si>
    <r>
      <t xml:space="preserve">WSB is in support of connecting with parent on what is quality child care, why it is important, and resources available in the community that support families. The focus is to outreach and communicate resources to child care early learning programs and parents. 
</t>
    </r>
    <r>
      <rPr>
        <b/>
        <sz val="12"/>
        <color rgb="FF000000"/>
        <rFont val="Aptos Narrow"/>
        <family val="2"/>
        <scheme val="minor"/>
      </rPr>
      <t xml:space="preserve">Activity: </t>
    </r>
    <r>
      <rPr>
        <sz val="12"/>
        <color rgb="FF000000"/>
        <rFont val="Aptos Narrow"/>
        <family val="2"/>
        <scheme val="minor"/>
      </rPr>
      <t>Printed educational and outreach materials will be provided to CCS parents, programs  and also shared in family-focused events as means to support CCS and families in the community. In addition, WSB will be making some modifications to the board's child care customer education website. The printed materials will be produced as needed and the website will have modifications at minimum once this contracted year.</t>
    </r>
    <r>
      <rPr>
        <sz val="12"/>
        <rFont val="Aptos Narrow"/>
        <family val="2"/>
        <scheme val="minor"/>
      </rPr>
      <t xml:space="preserve"> </t>
    </r>
    <r>
      <rPr>
        <strike/>
        <sz val="12"/>
        <rFont val="Aptos Narrow"/>
        <family val="2"/>
        <scheme val="minor"/>
      </rPr>
      <t xml:space="preserve">A customer satisfaction survey will be utilized for potential improvements and gauging parent customer satisfaction.   </t>
    </r>
    <r>
      <rPr>
        <strike/>
        <sz val="12"/>
        <color rgb="FFFF0000"/>
        <rFont val="Aptos Narrow"/>
        <family val="2"/>
        <scheme val="minor"/>
      </rPr>
      <t xml:space="preserve">
</t>
    </r>
    <r>
      <rPr>
        <b/>
        <sz val="12"/>
        <color rgb="FF000000"/>
        <rFont val="Aptos Narrow"/>
        <family val="2"/>
        <scheme val="minor"/>
      </rPr>
      <t>Target Audience:</t>
    </r>
    <r>
      <rPr>
        <sz val="12"/>
        <color rgb="FF000000"/>
        <rFont val="Aptos Narrow"/>
        <family val="2"/>
        <scheme val="minor"/>
      </rPr>
      <t xml:space="preserve"> 289 child care programs and approx. 4,000 parents/families
</t>
    </r>
    <r>
      <rPr>
        <b/>
        <sz val="12"/>
        <color rgb="FF000000"/>
        <rFont val="Aptos Narrow"/>
        <family val="2"/>
        <scheme val="minor"/>
      </rPr>
      <t xml:space="preserve">Measurable Outcomes: </t>
    </r>
    <r>
      <rPr>
        <sz val="12"/>
        <color rgb="FF000000"/>
        <rFont val="Aptos Narrow"/>
        <family val="2"/>
        <scheme val="minor"/>
      </rPr>
      <t>Achieve an minimum open rate  of 30% for resources and information sent to parents</t>
    </r>
    <r>
      <rPr>
        <sz val="12"/>
        <rFont val="Aptos Narrow"/>
        <family val="2"/>
        <scheme val="minor"/>
      </rPr>
      <t xml:space="preserve">.  </t>
    </r>
    <r>
      <rPr>
        <strike/>
        <sz val="12"/>
        <rFont val="Aptos Narrow"/>
        <family val="2"/>
        <scheme val="minor"/>
      </rPr>
      <t>rate of at least 80% from a parent customer surveys</t>
    </r>
    <r>
      <rPr>
        <sz val="12"/>
        <rFont val="Aptos Narrow"/>
        <family val="2"/>
        <scheme val="minor"/>
      </rPr>
      <t xml:space="preserve">.  
</t>
    </r>
    <r>
      <rPr>
        <b/>
        <sz val="12"/>
        <color rgb="FFC00000"/>
        <rFont val="Aptos Narrow"/>
        <family val="2"/>
        <scheme val="minor"/>
      </rPr>
      <t xml:space="preserve">
Update Q4: </t>
    </r>
    <r>
      <rPr>
        <sz val="12"/>
        <color rgb="FFC00000"/>
        <rFont val="Aptos Narrow"/>
        <family val="2"/>
        <scheme val="minor"/>
      </rPr>
      <t xml:space="preserve">Decreased funding from $24,000 by $6,183 due to an overestimation of actual cost. Funds were transferred to Materials and Equipment for Preschool and School Age Environment due to increase in demand for this activity. </t>
    </r>
  </si>
  <si>
    <t xml:space="preserve">Materials and Equipment for Preschool and School Age Environments </t>
  </si>
  <si>
    <r>
      <t xml:space="preserve">WSB provided contracted child care programs and Texas Rising Star mentors with a survey for them to identify the type of material and equipment needed at the child care facilities. The response indicated the need to support additional programs providing care within this age group with materials and equipment.  
</t>
    </r>
    <r>
      <rPr>
        <b/>
        <sz val="12"/>
        <color rgb="FFC00000"/>
        <rFont val="Aptos Narrow"/>
        <family val="2"/>
        <scheme val="minor"/>
      </rPr>
      <t>Activity:</t>
    </r>
    <r>
      <rPr>
        <sz val="12"/>
        <color rgb="FFC00000"/>
        <rFont val="Aptos Narrow"/>
        <family val="2"/>
        <scheme val="minor"/>
      </rPr>
      <t xml:space="preserve"> This activity is focused on assisting the child care programs on meeting and maintaining Texas Rising Star certification. WSB will be purchasing equipment and materials child care programs. The educational materials, equipment, and resources will be specific to supporting PreK through School-age development and meeting the Texas Rising Star criteria. An environmental observation walk-through will be conducted by a Texas Rising Star mentor to identify what is needed for the facility to meet or maintain the Texas Rising Star certification.   
</t>
    </r>
    <r>
      <rPr>
        <b/>
        <sz val="12"/>
        <color rgb="FFC00000"/>
        <rFont val="Aptos Narrow"/>
        <family val="2"/>
        <scheme val="minor"/>
      </rPr>
      <t>Target Audience:</t>
    </r>
    <r>
      <rPr>
        <sz val="12"/>
        <color rgb="FFC00000"/>
        <rFont val="Aptos Narrow"/>
        <family val="2"/>
        <scheme val="minor"/>
      </rPr>
      <t xml:space="preserve"> 50 child care programs 
</t>
    </r>
    <r>
      <rPr>
        <b/>
        <sz val="12"/>
        <color rgb="FFC00000"/>
        <rFont val="Aptos Narrow"/>
        <family val="2"/>
        <scheme val="minor"/>
      </rPr>
      <t xml:space="preserve">Measurable Outcome: </t>
    </r>
    <r>
      <rPr>
        <sz val="12"/>
        <color rgb="FFC00000"/>
        <rFont val="Aptos Narrow"/>
        <family val="2"/>
        <scheme val="minor"/>
      </rPr>
      <t xml:space="preserve"> WSB will track the number of child care programs receiving materials and/or equipment and if they attain or maintain the met category for indoor and outdoor criteria upon assessment. 85% of the child care programs assisted will meet the Texas Rising Star standards under the category they received support.   
</t>
    </r>
    <r>
      <rPr>
        <b/>
        <sz val="12"/>
        <color rgb="FFC00000"/>
        <rFont val="Aptos Narrow"/>
        <family val="2"/>
        <scheme val="minor"/>
      </rPr>
      <t>Update Q4:</t>
    </r>
    <r>
      <rPr>
        <sz val="12"/>
        <color rgb="FFC00000"/>
        <rFont val="Aptos Narrow"/>
        <family val="2"/>
        <scheme val="minor"/>
      </rPr>
      <t xml:space="preserve"> This activity was added based on identified child care program needs. Funding as transferred here from other initiatives that had excess in funding due to various situations.</t>
    </r>
  </si>
  <si>
    <r>
      <t xml:space="preserve">WSB provided our contracted child care programs  and Texas Rising Star mentors with a survey for them to identify the type of material and equipment needed at the child care facilities.  The response indicated the need to support this age group with materials and equipment.  
</t>
    </r>
    <r>
      <rPr>
        <b/>
        <sz val="12"/>
        <color rgb="FF000000"/>
        <rFont val="Aptos Narrow"/>
        <family val="2"/>
        <scheme val="minor"/>
      </rPr>
      <t>Activity:</t>
    </r>
    <r>
      <rPr>
        <sz val="12"/>
        <color rgb="FF000000"/>
        <rFont val="Aptos Narrow"/>
        <family val="2"/>
        <scheme val="minor"/>
      </rPr>
      <t xml:space="preserve"> This activity is focused on assisting the child care programs on meeting and maintaining Texas Rising Star certification. WSB will be purchasing equipment and materials child care programs. The educational materials, equipment, and resources will be specific to supporting PreK through School-age development and meeting the Texas Rising Star criteria. An environmental observation walk-through will be conducted by a Texas Rising Star mentor to identify what is needed for the facility to meet the Texas Rising Star criteria. 
</t>
    </r>
    <r>
      <rPr>
        <b/>
        <sz val="12"/>
        <color rgb="FF000000"/>
        <rFont val="Aptos Narrow"/>
        <family val="2"/>
        <scheme val="minor"/>
      </rPr>
      <t>Target Audience:</t>
    </r>
    <r>
      <rPr>
        <sz val="12"/>
        <color rgb="FF000000"/>
        <rFont val="Aptos Narrow"/>
        <family val="2"/>
        <scheme val="minor"/>
      </rPr>
      <t xml:space="preserve"> 50 child care programs 
</t>
    </r>
    <r>
      <rPr>
        <b/>
        <sz val="12"/>
        <color rgb="FF000000"/>
        <rFont val="Aptos Narrow"/>
        <family val="2"/>
        <scheme val="minor"/>
      </rPr>
      <t xml:space="preserve">Measurable Outcome: </t>
    </r>
    <r>
      <rPr>
        <sz val="12"/>
        <color rgb="FF000000"/>
        <rFont val="Aptos Narrow"/>
        <family val="2"/>
        <scheme val="minor"/>
      </rPr>
      <t xml:space="preserve"> WSB will track the number of child care programs receiving materials and/or equipment and if they attain or maintain the met category for indoor and outdoor criteria upon assessment. 85% of the child care programs assisted will meet the Texas Rising Star standards under the category they received support. </t>
    </r>
    <r>
      <rPr>
        <sz val="12"/>
        <color rgb="FFFF0000"/>
        <rFont val="Aptos Narrow"/>
        <family val="2"/>
        <scheme val="minor"/>
      </rPr>
      <t xml:space="preserve">  
</t>
    </r>
    <r>
      <rPr>
        <b/>
        <sz val="12"/>
        <color rgb="FFC00000"/>
        <rFont val="Aptos Narrow"/>
        <family val="2"/>
        <scheme val="minor"/>
      </rPr>
      <t xml:space="preserve">
Update Q4: </t>
    </r>
    <r>
      <rPr>
        <sz val="12"/>
        <color rgb="FFC00000"/>
        <rFont val="Aptos Narrow"/>
        <family val="2"/>
        <scheme val="minor"/>
      </rPr>
      <t xml:space="preserve">Decreased funding from $480,000 by $196,357 due to an increase to support other CQF specific activities. Funds were transferred to Celebrate Curriculum ($6,099) and to Early Learning Curriculum ($190,258). </t>
    </r>
  </si>
  <si>
    <t xml:space="preserve">Celebrate Successful Early Learning Supplemental Curriculum </t>
  </si>
  <si>
    <r>
      <rPr>
        <sz val="12"/>
        <color rgb="FF000000"/>
        <rFont val="Aptos Narrow"/>
        <family val="2"/>
        <scheme val="minor"/>
      </rPr>
      <t xml:space="preserve">WSB provided our contracted child care programs and Texas Rising Star mentors with a survey for them to identify the type of professional development and support needed for themselves and their teachers. The response indicated the need for additional curriculum that could be utilized with what they currently were using. This activity is focused on assisting the child care programs on meeting and maintaining Texas Rising Star certification.
</t>
    </r>
    <r>
      <rPr>
        <b/>
        <sz val="12"/>
        <color rgb="FF000000"/>
        <rFont val="Aptos Narrow"/>
        <family val="2"/>
        <scheme val="minor"/>
      </rPr>
      <t xml:space="preserve">Activity: </t>
    </r>
    <r>
      <rPr>
        <sz val="12"/>
        <color rgb="FF000000"/>
        <rFont val="Aptos Narrow"/>
        <family val="2"/>
        <scheme val="minor"/>
      </rPr>
      <t xml:space="preserve">WSB will be purchasing developmentally appropriate supplemental curriculum "Celebrate Successful Early Learning" to home-based and center programs. Celebrate Successful Early Learning promotes oral language development, early literacy skills, phonological awareness, and language vocabulary. The curriculum is suited for all ages from infants to pre-school and will assist the staff with meeting curriculum support and planning as required by Texas Rising Star criteria. 
</t>
    </r>
    <r>
      <rPr>
        <b/>
        <sz val="12"/>
        <color rgb="FF000000"/>
        <rFont val="Aptos Narrow"/>
        <family val="2"/>
        <scheme val="minor"/>
      </rPr>
      <t>Target Audience:</t>
    </r>
    <r>
      <rPr>
        <sz val="12"/>
        <color rgb="FF000000"/>
        <rFont val="Aptos Narrow"/>
        <family val="2"/>
        <scheme val="minor"/>
      </rPr>
      <t xml:space="preserve">  150 child care programs                                                                                
</t>
    </r>
    <r>
      <rPr>
        <b/>
        <sz val="12"/>
        <color rgb="FF000000"/>
        <rFont val="Aptos Narrow"/>
        <family val="2"/>
        <scheme val="minor"/>
      </rPr>
      <t xml:space="preserve">Measurable Outcome: </t>
    </r>
    <r>
      <rPr>
        <sz val="12"/>
        <color rgb="FF000000"/>
        <rFont val="Aptos Narrow"/>
        <family val="2"/>
        <scheme val="minor"/>
      </rPr>
      <t xml:space="preserve">85%  of the child care programs assisted will meet the Texas Rising Star standards under the category they received support.  
Change to Quarter implemented. Trainings took during the month of July, purchases will be taking place throughout the 4th quarter.  
</t>
    </r>
    <r>
      <rPr>
        <b/>
        <sz val="12"/>
        <color rgb="FFC00000"/>
        <rFont val="Aptos Narrow"/>
        <family val="2"/>
        <scheme val="minor"/>
      </rPr>
      <t xml:space="preserve">
Update Q4: </t>
    </r>
    <r>
      <rPr>
        <sz val="12"/>
        <color rgb="FFC00000"/>
        <rFont val="Aptos Narrow"/>
        <family val="2"/>
        <scheme val="minor"/>
      </rPr>
      <t xml:space="preserve">Increased funds from $200,000 by $88,070 due to increase in request for this support. Funds were transferred to Substitute Coverage ($77,145), to Training on Early Curriculum ($4,826) and to Materials and Equipment for Preschool to School Age Environment ($6,099).  </t>
    </r>
  </si>
  <si>
    <t>Early Learning Curriculum (4%)</t>
  </si>
  <si>
    <r>
      <t xml:space="preserve">WSB provided our contracted child care programs and Texas Rising Star mentors with a survey for them to identify the type of professional development and support needed for themselves and their teachers. The response indicated the need for additional curriculum sets to the current curriculum they are utilizing such as Frog Street or Teaching Strategies or other appropriate certified curriculum. This activity is focused on assisting the child care programs on meeting and maintaining Texas Rising Star certification.
</t>
    </r>
    <r>
      <rPr>
        <b/>
        <sz val="12"/>
        <rFont val="Aptos Narrow"/>
        <family val="2"/>
        <scheme val="minor"/>
      </rPr>
      <t>Activity</t>
    </r>
    <r>
      <rPr>
        <sz val="12"/>
        <rFont val="Aptos Narrow"/>
        <family val="2"/>
        <scheme val="minor"/>
      </rPr>
      <t xml:space="preserve">: WSB will be purchasing developmentally appropriate curriculum sets such as Frog Street, Learning Beyond the Bell, or Teaching Strategies to home-based and center programs. The curriculum is suited for all ages from infants to pre-school and will assist the staff with meeting curriculum support and planning as required by Texas Rising Star criteria. 
</t>
    </r>
    <r>
      <rPr>
        <b/>
        <sz val="12"/>
        <rFont val="Aptos Narrow"/>
        <family val="2"/>
        <scheme val="minor"/>
      </rPr>
      <t xml:space="preserve">Target Audience: </t>
    </r>
    <r>
      <rPr>
        <sz val="12"/>
        <rFont val="Aptos Narrow"/>
        <family val="2"/>
        <scheme val="minor"/>
      </rPr>
      <t xml:space="preserve"> up to 100 child care programs.                                                                                 
</t>
    </r>
    <r>
      <rPr>
        <b/>
        <sz val="12"/>
        <rFont val="Aptos Narrow"/>
        <family val="2"/>
        <scheme val="minor"/>
      </rPr>
      <t>Measurable Outcome:</t>
    </r>
    <r>
      <rPr>
        <sz val="12"/>
        <rFont val="Aptos Narrow"/>
        <family val="2"/>
        <scheme val="minor"/>
      </rPr>
      <t xml:space="preserve"> 85%  of the child care programs assisted will meet the Texas Rising Star standards under the category they received support.  
</t>
    </r>
    <r>
      <rPr>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Increased funds by $527,758 due to an increase in needs for this activity. Funds are transferred from $190,258 Materials and Equipment for Preschool and School age and $337,500 from Certified Program Staff Retention Stipend.</t>
    </r>
  </si>
  <si>
    <t xml:space="preserve">Frog Street Curriculum Lilypad Renewal Subscription Support </t>
  </si>
  <si>
    <t xml:space="preserve">CCQ </t>
  </si>
  <si>
    <r>
      <rPr>
        <sz val="12"/>
        <color rgb="FF000000"/>
        <rFont val="Aptos Narrow"/>
        <family val="2"/>
        <scheme val="minor"/>
      </rPr>
      <t xml:space="preserve">WSB provided CCS early learning programs with Frog Street curriculum based on their request. The curriculum is incorporated in the daily lesson planning, activities, and parent engagement. As part of the curriculum, Frog Street's Lilypad provides the teachers with access to lesson plans, classroom activities, music, digital books, and built-in instructional support.    
</t>
    </r>
    <r>
      <rPr>
        <b/>
        <sz val="12"/>
        <color rgb="FF000000"/>
        <rFont val="Aptos Narrow"/>
        <family val="2"/>
        <scheme val="minor"/>
      </rPr>
      <t xml:space="preserve">Activity: </t>
    </r>
    <r>
      <rPr>
        <sz val="12"/>
        <color rgb="FF000000"/>
        <rFont val="Aptos Narrow"/>
        <family val="2"/>
        <scheme val="minor"/>
      </rPr>
      <t xml:space="preserve">WSB is providing this resource as part of their Frog Street awarded curriculum package renewal support.  This access will allow the teachers to continue to access these resources and utilization throughout their daily planning and activities. 
</t>
    </r>
    <r>
      <rPr>
        <b/>
        <sz val="12"/>
        <color rgb="FF000000"/>
        <rFont val="Aptos Narrow"/>
        <family val="2"/>
        <scheme val="minor"/>
      </rPr>
      <t xml:space="preserve">Target Audience: </t>
    </r>
    <r>
      <rPr>
        <sz val="12"/>
        <color rgb="FF000000"/>
        <rFont val="Aptos Narrow"/>
        <family val="2"/>
        <scheme val="minor"/>
      </rPr>
      <t xml:space="preserve">up to 50 Lilypad 2.0 Pre-K digital subscription renewals to CCS early learning programs                                                       
</t>
    </r>
    <r>
      <rPr>
        <b/>
        <sz val="12"/>
        <color rgb="FF000000"/>
        <rFont val="Aptos Narrow"/>
        <family val="2"/>
        <scheme val="minor"/>
      </rPr>
      <t>Measurable Outcome:</t>
    </r>
    <r>
      <rPr>
        <sz val="12"/>
        <color rgb="FF000000"/>
        <rFont val="Aptos Narrow"/>
        <family val="2"/>
        <scheme val="minor"/>
      </rPr>
      <t xml:space="preserve"> Achieve a satisfaction rate of at least 80% among participants. WSB will conduct regular satisfaction surveys and collect qualitative feedback.
</t>
    </r>
    <r>
      <rPr>
        <b/>
        <sz val="12"/>
        <color rgb="FFC00000"/>
        <rFont val="Aptos Narrow"/>
        <family val="2"/>
        <scheme val="minor"/>
      </rPr>
      <t xml:space="preserve">
Update Q4:</t>
    </r>
    <r>
      <rPr>
        <sz val="12"/>
        <color rgb="FFC00000"/>
        <rFont val="Aptos Narrow"/>
        <family val="2"/>
        <scheme val="minor"/>
      </rPr>
      <t xml:space="preserve"> Decreased funding from $15,000 by $5,400 due to less renewals needed than anticipated. Funds were transferred to Materials and Equipment for Preschool and School Age Environment.</t>
    </r>
  </si>
  <si>
    <t xml:space="preserve"> Mental Health Supports (Materials)</t>
  </si>
  <si>
    <r>
      <rPr>
        <strike/>
        <sz val="12"/>
        <rFont val="Aptos Narrow"/>
        <family val="2"/>
        <scheme val="minor"/>
      </rPr>
      <t xml:space="preserve">WSB provided our contracted child care programs  and Texas Rising Star mentors with a survey for them to identify the type support they needed at the child care facilities.  The response indicated the need to support with the wellbeing of the staff, children and the families they serve.  
Activity: WSB will be providing resources and materials to child care programs to support the mental health of the staff, children and families they serve.
Target Audience: WSB anticipates to provide materials associated with the training up 10 child care programs. 
Measurable Outcome: Achieve a satisfaction rate of at least 80% among participants. WSB will conduct regular satisfaction surveys and collect qualitative feedback. 
</t>
    </r>
    <r>
      <rPr>
        <b/>
        <sz val="12"/>
        <color rgb="FFC00000"/>
        <rFont val="Aptos Narrow"/>
        <family val="2"/>
        <scheme val="minor"/>
      </rPr>
      <t xml:space="preserve">
Update Q4: </t>
    </r>
    <r>
      <rPr>
        <sz val="12"/>
        <color rgb="FFC00000"/>
        <rFont val="Aptos Narrow"/>
        <family val="2"/>
        <scheme val="minor"/>
      </rPr>
      <t>WSB was unable to provide this activity due to the Sensory ToolKit Materials addressing the need was duplicative of another activity. Therefore, WSB transferred the funding ($40,000) to Materials and Equipment for Preschool and School Age.</t>
    </r>
  </si>
  <si>
    <t>Equipment and Materials for Military Programs</t>
  </si>
  <si>
    <r>
      <rPr>
        <sz val="12"/>
        <color rgb="FF000000"/>
        <rFont val="Aptos Narrow"/>
        <family val="2"/>
        <scheme val="minor"/>
      </rPr>
      <t xml:space="preserve">WSB received a request from the trainer who provides the training for the Ft Bliss military base CCS child care and after-school programs. The request is for educational materials and equipment that will support their curriculum and assist their facilities to continue to meet their accreditation.  
</t>
    </r>
    <r>
      <rPr>
        <b/>
        <sz val="12"/>
        <color rgb="FF000000"/>
        <rFont val="Aptos Narrow"/>
        <family val="2"/>
        <scheme val="minor"/>
      </rPr>
      <t>Activity:</t>
    </r>
    <r>
      <rPr>
        <sz val="12"/>
        <color rgb="FF000000"/>
        <rFont val="Aptos Narrow"/>
        <family val="2"/>
        <scheme val="minor"/>
      </rPr>
      <t xml:space="preserve"> WSB will be purchasing equipment and materials for up to six programs. The educational materials, equipment, and resources will be specific to supporting their curriculum and the ages served under their programs.  WSB will track the number of contracted programs  receiving materials and/or equipment and their certification status.
</t>
    </r>
    <r>
      <rPr>
        <b/>
        <sz val="12"/>
        <color rgb="FF000000"/>
        <rFont val="Aptos Narrow"/>
        <family val="2"/>
        <scheme val="minor"/>
      </rPr>
      <t>Target Audience:</t>
    </r>
    <r>
      <rPr>
        <sz val="12"/>
        <color rgb="FF000000"/>
        <rFont val="Aptos Narrow"/>
        <family val="2"/>
        <scheme val="minor"/>
      </rPr>
      <t xml:space="preserve"> 6 military child care programs 
</t>
    </r>
    <r>
      <rPr>
        <b/>
        <sz val="12"/>
        <color rgb="FF000000"/>
        <rFont val="Aptos Narrow"/>
        <family val="2"/>
        <scheme val="minor"/>
      </rPr>
      <t xml:space="preserve">Measurable Outcome: </t>
    </r>
    <r>
      <rPr>
        <sz val="12"/>
        <color rgb="FF000000"/>
        <rFont val="Aptos Narrow"/>
        <family val="2"/>
        <scheme val="minor"/>
      </rPr>
      <t xml:space="preserve"> 85% of the child care programs  assisted will maintain their National Accreditation/Texas Rising Star status.  
</t>
    </r>
    <r>
      <rPr>
        <b/>
        <sz val="12"/>
        <color rgb="FFC00000"/>
        <rFont val="Aptos Narrow"/>
        <family val="2"/>
        <scheme val="minor"/>
      </rPr>
      <t xml:space="preserve">
UpdateQ4: </t>
    </r>
    <r>
      <rPr>
        <sz val="12"/>
        <color rgb="FFC00000"/>
        <rFont val="Aptos Narrow"/>
        <family val="2"/>
        <scheme val="minor"/>
      </rPr>
      <t xml:space="preserve">Decreased funding from $20,000 by $11,250 due to there being less requests for this support than expected. Funds were transferred to Materials and Equipment for Preschool and School Age Environment.  </t>
    </r>
  </si>
  <si>
    <t>Provider Information Sessions</t>
  </si>
  <si>
    <r>
      <t xml:space="preserve">As part of rollout the child care quality initiatives that are geared to support our early learning programs.  WSB felt it was important to have information sessions to assist with any inquires and question they might have.    
</t>
    </r>
    <r>
      <rPr>
        <b/>
        <sz val="12"/>
        <color rgb="FF000000"/>
        <rFont val="Aptos Narrow"/>
        <family val="2"/>
        <scheme val="minor"/>
      </rPr>
      <t>Activity</t>
    </r>
    <r>
      <rPr>
        <sz val="12"/>
        <color rgb="FF000000"/>
        <rFont val="Aptos Narrow"/>
        <family val="2"/>
        <scheme val="minor"/>
      </rPr>
      <t xml:space="preserve">: WSB will be hosting three information sessions throughout our area as a means to go over all the initiatives available to them and their staff, how to access the resources and answer any questions.  The sessions will take place this quarter with a goal of having 30 early learning programs attend per session.
</t>
    </r>
    <r>
      <rPr>
        <b/>
        <sz val="12"/>
        <color rgb="FF000000"/>
        <rFont val="Aptos Narrow"/>
        <family val="2"/>
        <scheme val="minor"/>
      </rPr>
      <t xml:space="preserve">Target Audience: </t>
    </r>
    <r>
      <rPr>
        <sz val="12"/>
        <color rgb="FF000000"/>
        <rFont val="Aptos Narrow"/>
        <family val="2"/>
        <scheme val="minor"/>
      </rPr>
      <t xml:space="preserve">90 early learning programs 
</t>
    </r>
    <r>
      <rPr>
        <b/>
        <sz val="12"/>
        <color rgb="FF000000"/>
        <rFont val="Aptos Narrow"/>
        <family val="2"/>
        <scheme val="minor"/>
      </rPr>
      <t>Measurable Outcome</t>
    </r>
    <r>
      <rPr>
        <sz val="12"/>
        <color rgb="FF000000"/>
        <rFont val="Aptos Narrow"/>
        <family val="2"/>
        <scheme val="minor"/>
      </rPr>
      <t xml:space="preserve">: 85% of the early learning programs who registered will attend the session. 
</t>
    </r>
    <r>
      <rPr>
        <b/>
        <sz val="12"/>
        <color rgb="FFC00000"/>
        <rFont val="Aptos Narrow"/>
        <family val="2"/>
        <scheme val="minor"/>
      </rPr>
      <t xml:space="preserve">
Update Q4:</t>
    </r>
    <r>
      <rPr>
        <sz val="12"/>
        <color rgb="FFC00000"/>
        <rFont val="Aptos Narrow"/>
        <family val="2"/>
        <scheme val="minor"/>
      </rPr>
      <t xml:space="preserve"> Decreased funding from $5,000 by $931 due to the actual cost being lower than expected to host the events. Funds were transferred to Materials and Equipment for Preschool and School Age Environment.  </t>
    </r>
  </si>
  <si>
    <t>Quality Support Oversight (2%)</t>
  </si>
  <si>
    <r>
      <t xml:space="preserve">WSB will have a designated board staff as oversight of the Texas Rising Star program and Texas Rising Star Mentor staff.    
Activity: The quality support manager will conduct oversight of the Texas Rising star Mentors activities, provide support and be responsible for tracking outcomes and responding to reports required for this program. Respond to Provider calls  and provide a clarification as appropriate.
Target Audience: 6 Texas Rising Star Mentors and 287 contracted providers who are either Early Learning Programs or Texas Rising Star Providers.    
Measurable Outcome:  Of the programs scheduled for Texas Rising Star recertification or initial Texas Rising Star assessment, 85% of the child care programs  will obtain or maintain their Texas Rising Star status.     
</t>
    </r>
    <r>
      <rPr>
        <b/>
        <sz val="12"/>
        <color rgb="FFC00000"/>
        <rFont val="Aptos Narrow"/>
        <family val="2"/>
        <scheme val="minor"/>
      </rPr>
      <t xml:space="preserve">
Update Q4:</t>
    </r>
    <r>
      <rPr>
        <sz val="12"/>
        <color rgb="FFC00000"/>
        <rFont val="Aptos Narrow"/>
        <family val="2"/>
        <scheme val="minor"/>
      </rPr>
      <t xml:space="preserve"> Decreased funding from $45,000 by $11,213 due to decrease in staffing employed by WSB. Funds were transferred to Materials and Equipment for Preschool and School Age Environments.</t>
    </r>
  </si>
  <si>
    <t>CPR and First Aid Training (reimbursement)</t>
  </si>
  <si>
    <r>
      <rPr>
        <strike/>
        <sz val="12"/>
        <rFont val="Aptos Narrow"/>
        <family val="2"/>
        <scheme val="minor"/>
      </rPr>
      <t xml:space="preserve">WSB child care community expressed a need for support with paying for the cost of CRP and First Aid certifications for existing and new hires.  WSB will be supporting a safe and healthy setting with our contracted child care programs  by offering access to CPR and First Aid training reimbursement.  This will assist directors and their staff with maintaining current on their CRP and First Aid and meeting Child Care Regulation licensing standard.  
</t>
    </r>
    <r>
      <rPr>
        <b/>
        <strike/>
        <sz val="12"/>
        <rFont val="Aptos Narrow"/>
        <family val="2"/>
        <scheme val="minor"/>
      </rPr>
      <t xml:space="preserve">Activity: </t>
    </r>
    <r>
      <rPr>
        <strike/>
        <sz val="12"/>
        <rFont val="Aptos Narrow"/>
        <family val="2"/>
        <scheme val="minor"/>
      </rPr>
      <t xml:space="preserve">WSB will initiate a reimbursement initiative that will cover the cost for CRP and First Aid paid by the child care provider for staff renewals and new hires.    There will be an application process and criteria that will need to be meet in order to receive the reimbursement.  WSB will be tracking the number of attendees supported and surveying directors for compliance with staff sponsored met Child Care Regulation requirements. 
</t>
    </r>
    <r>
      <rPr>
        <b/>
        <strike/>
        <sz val="12"/>
        <rFont val="Aptos Narrow"/>
        <family val="2"/>
        <scheme val="minor"/>
      </rPr>
      <t>Target Audience:</t>
    </r>
    <r>
      <rPr>
        <strike/>
        <sz val="12"/>
        <rFont val="Aptos Narrow"/>
        <family val="2"/>
        <scheme val="minor"/>
      </rPr>
      <t xml:space="preserve"> WSB will be able to support the coverage of cost for the CRP and First Aid training for up to 200 individuals.
</t>
    </r>
    <r>
      <rPr>
        <b/>
        <strike/>
        <sz val="12"/>
        <rFont val="Aptos Narrow"/>
        <family val="2"/>
        <scheme val="minor"/>
      </rPr>
      <t>Measurable Outcome:</t>
    </r>
    <r>
      <rPr>
        <strike/>
        <sz val="12"/>
        <rFont val="Aptos Narrow"/>
        <family val="2"/>
        <scheme val="minor"/>
      </rPr>
      <t xml:space="preserve">  Achieve 85% of child care staff assisted will meet Child Care Regulation  requirement.  Got stalled with providers submitting proper documents, working through the process. Anticipate to have this move forward starting June and throughout the 4th quarter. 
</t>
    </r>
    <r>
      <rPr>
        <b/>
        <sz val="12"/>
        <color rgb="FFC00000"/>
        <rFont val="Aptos Narrow"/>
        <family val="2"/>
        <scheme val="minor"/>
      </rPr>
      <t xml:space="preserve">
Update Q4: </t>
    </r>
    <r>
      <rPr>
        <sz val="12"/>
        <color rgb="FFC00000"/>
        <rFont val="Aptos Narrow"/>
        <family val="2"/>
        <scheme val="minor"/>
      </rPr>
      <t xml:space="preserve">This activity did not take place due to WSB receiving no request submissions by child care programs for reimbursement. WSB transferred the $13,500 in funding to Materials and Equipment for Preschool and School Age Environment.   </t>
    </r>
  </si>
  <si>
    <t xml:space="preserve">CPR and First Aid Training </t>
  </si>
  <si>
    <r>
      <rPr>
        <sz val="12"/>
        <color rgb="FF000000"/>
        <rFont val="Aptos Narrow"/>
        <family val="2"/>
        <scheme val="minor"/>
      </rPr>
      <t xml:space="preserve">WSB will be supporting a safe and healthy setting with our contracted child care programs  by offering access to CPR and First Aid training.  This will assist directors and their staff with maintaining current on their CRP and First Aid and meeting Child Care Regulation licensing standard.  
</t>
    </r>
    <r>
      <rPr>
        <b/>
        <sz val="12"/>
        <color rgb="FF000000"/>
        <rFont val="Aptos Narrow"/>
        <family val="2"/>
        <scheme val="minor"/>
      </rPr>
      <t xml:space="preserve">Activity: </t>
    </r>
    <r>
      <rPr>
        <sz val="12"/>
        <color rgb="FF000000"/>
        <rFont val="Aptos Narrow"/>
        <family val="2"/>
        <scheme val="minor"/>
      </rPr>
      <t xml:space="preserve">WSB will be offering training at a minimum of every other month to ensure staff have access to training prior to their expiration date. WSB will be offering up to 5 training sessions this contract year.
</t>
    </r>
    <r>
      <rPr>
        <b/>
        <sz val="12"/>
        <color rgb="FF000000"/>
        <rFont val="Aptos Narrow"/>
        <family val="2"/>
        <scheme val="minor"/>
      </rPr>
      <t xml:space="preserve">Target Audience: </t>
    </r>
    <r>
      <rPr>
        <sz val="12"/>
        <color rgb="FF000000"/>
        <rFont val="Aptos Narrow"/>
        <family val="2"/>
        <scheme val="minor"/>
      </rPr>
      <t xml:space="preserve">20 attendees per session for up to 100 attendees 
</t>
    </r>
    <r>
      <rPr>
        <b/>
        <sz val="12"/>
        <color rgb="FF000000"/>
        <rFont val="Aptos Narrow"/>
        <family val="2"/>
        <scheme val="minor"/>
      </rPr>
      <t>Measurable Outcome:</t>
    </r>
    <r>
      <rPr>
        <sz val="12"/>
        <color rgb="FF000000"/>
        <rFont val="Aptos Narrow"/>
        <family val="2"/>
        <scheme val="minor"/>
      </rPr>
      <t xml:space="preserve"> Achieve a satisfaction rate of at least 80% among staff participating in the training.  Achieve 95% of child care staff assisted will meet Child Care Regulation  requirement. WSB will be tracking the number of attendees satisfaction and surveying directors for compliance with staff sponsored met Child Care Regulation requirements.  </t>
    </r>
    <r>
      <rPr>
        <sz val="12"/>
        <color rgb="FFFF0000"/>
        <rFont val="Aptos Narrow"/>
        <family val="2"/>
        <scheme val="minor"/>
      </rPr>
      <t xml:space="preserve">   </t>
    </r>
    <r>
      <rPr>
        <sz val="12"/>
        <color rgb="FF000000"/>
        <rFont val="Aptos Narrow"/>
        <family val="2"/>
        <scheme val="minor"/>
      </rPr>
      <t xml:space="preserve">                        </t>
    </r>
    <r>
      <rPr>
        <sz val="12"/>
        <color rgb="FFFF0000"/>
        <rFont val="Aptos Narrow"/>
        <family val="2"/>
        <scheme val="minor"/>
      </rPr>
      <t xml:space="preserve"> </t>
    </r>
    <r>
      <rPr>
        <sz val="12"/>
        <color rgb="FF000000"/>
        <rFont val="Aptos Narrow"/>
        <family val="2"/>
        <scheme val="minor"/>
      </rPr>
      <t xml:space="preserve">                              </t>
    </r>
  </si>
  <si>
    <t xml:space="preserve">Fingerprint Background Check (reimbursement) 
</t>
  </si>
  <si>
    <r>
      <t xml:space="preserve">WSB child care community expressed a need for support with paying for the cost of fingerprint background checks for existing and new hires. This will assist the directors and their staff with maintaining current with Child Care Regulation licensing requirement and also ensure staff working at the child care facilities are eligible to work in this type of employment.  
Activity: WSB will initiate a reimbursement initiative that will cover the cost for finger print background check.  There will be an application process and criteria that will need to be meet in order to receive the reimbursement. WSB will be tracking the number of attendees supported and surveying directors for compliance with staff sponsored met Child Care Regulation requirements. 
Target Audience: WSB will be able to support the coverage of cost for the finger printing background check for up to 165 individuals. 
Measurable Outcome: 95% of the child care staff assisted will meet CCR licensing requirements. 
</t>
    </r>
    <r>
      <rPr>
        <b/>
        <sz val="12"/>
        <color rgb="FFC00000"/>
        <rFont val="Aptos Narrow"/>
        <family val="2"/>
        <scheme val="minor"/>
      </rPr>
      <t xml:space="preserve">
Update Q4:</t>
    </r>
    <r>
      <rPr>
        <sz val="12"/>
        <color rgb="FFC00000"/>
        <rFont val="Aptos Narrow"/>
        <family val="2"/>
        <scheme val="minor"/>
      </rPr>
      <t xml:space="preserve"> Decreased funding from $2,000 by $1,802 due to low request submissions received from child care programs for reimbursement. Funds were transferred to Materials and Equipment for Preschool and School Age Environment.  </t>
    </r>
  </si>
  <si>
    <t xml:space="preserve">Transportation Safety Materials and Equipment (reimbursement)
</t>
  </si>
  <si>
    <r>
      <rPr>
        <strike/>
        <sz val="12"/>
        <rFont val="Aptos Narrow"/>
        <family val="2"/>
        <scheme val="minor"/>
      </rPr>
      <t xml:space="preserve">The Child Care Advisory Committee recommended that WSB support the child care programs with the cost associated with meeting the requirements under Child Care Regulation for facilities providing transportation. The new requirement stipulates that child care facilities providing transportation must have child restraint systems and rear occupant alert systems that requires the driver to check the back seat before leavening the vehicle.  
</t>
    </r>
    <r>
      <rPr>
        <b/>
        <strike/>
        <sz val="12"/>
        <rFont val="Aptos Narrow"/>
        <family val="2"/>
        <scheme val="minor"/>
      </rPr>
      <t xml:space="preserve">Activity: </t>
    </r>
    <r>
      <rPr>
        <strike/>
        <sz val="12"/>
        <rFont val="Aptos Narrow"/>
        <family val="2"/>
        <scheme val="minor"/>
      </rPr>
      <t xml:space="preserve">WSB will be reimbursing the cost for these items to the child care program upon submission that they have meet the requirements stipulated by child Care Regulation. 
</t>
    </r>
    <r>
      <rPr>
        <b/>
        <strike/>
        <sz val="12"/>
        <rFont val="Aptos Narrow"/>
        <family val="2"/>
        <scheme val="minor"/>
      </rPr>
      <t>Target Audience:</t>
    </r>
    <r>
      <rPr>
        <strike/>
        <sz val="12"/>
        <rFont val="Aptos Narrow"/>
        <family val="2"/>
        <scheme val="minor"/>
      </rPr>
      <t xml:space="preserve"> WSB anticipates to support up to 15 child care programs.                                                                                                                                                          </t>
    </r>
    <r>
      <rPr>
        <b/>
        <strike/>
        <sz val="12"/>
        <rFont val="Aptos Narrow"/>
        <family val="2"/>
        <scheme val="minor"/>
      </rPr>
      <t xml:space="preserve">Measurable Outcome: </t>
    </r>
    <r>
      <rPr>
        <strike/>
        <sz val="12"/>
        <rFont val="Aptos Narrow"/>
        <family val="2"/>
        <scheme val="minor"/>
      </rPr>
      <t xml:space="preserve">85% of the child care programs who currently are providing transpiration will comply with CCR Minimum Standards. 
</t>
    </r>
    <r>
      <rPr>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This activity did not take place due to WSB receiving no request submissions by child care programs for reimbursement. WSB transferred $25,000 in funding to Materials and Equipment for Preschool and School Age Environment.  </t>
    </r>
  </si>
  <si>
    <t>Shared Services - Business Management Supports</t>
  </si>
  <si>
    <r>
      <rPr>
        <b/>
        <strike/>
        <sz val="12"/>
        <color rgb="FF000000"/>
        <rFont val="Aptos Narrow"/>
        <family val="2"/>
        <scheme val="minor"/>
      </rPr>
      <t xml:space="preserve">Activity: </t>
    </r>
    <r>
      <rPr>
        <strike/>
        <sz val="12"/>
        <color rgb="FF000000"/>
        <rFont val="Aptos Narrow"/>
        <family val="2"/>
        <scheme val="minor"/>
      </rPr>
      <t xml:space="preserve">WSB is launching a Business Management Support Initiative to employ a staff person to assist child care programs with their technology challenges and understanding the new systems and navigations that come along with their business. Through this initiative, programs will have access to a dedicated staff member who will help them navigate software, systems, and streamline their daily operations. The goal is to empower child care programs to overcome technological hurdles, see themselves as a business, and allowing them to focus on delivering quality care. By providing tailored support, and equipping them with the tools and knowledge necessary to thrive in a competitive environment, we aim to foster a stronger, more resilient network of child care services.  
</t>
    </r>
    <r>
      <rPr>
        <b/>
        <strike/>
        <sz val="12"/>
        <color rgb="FF000000"/>
        <rFont val="Aptos Narrow"/>
        <family val="2"/>
        <scheme val="minor"/>
      </rPr>
      <t>Target Audience:</t>
    </r>
    <r>
      <rPr>
        <strike/>
        <sz val="12"/>
        <color rgb="FF000000"/>
        <rFont val="Aptos Narrow"/>
        <family val="2"/>
        <scheme val="minor"/>
      </rPr>
      <t xml:space="preserve"> We anticipate to support up to 100 child care programs.  
</t>
    </r>
    <r>
      <rPr>
        <b/>
        <strike/>
        <sz val="12"/>
        <color rgb="FF000000"/>
        <rFont val="Aptos Narrow"/>
        <family val="2"/>
        <scheme val="minor"/>
      </rPr>
      <t>Measurable Outcome:</t>
    </r>
    <r>
      <rPr>
        <strike/>
        <sz val="12"/>
        <color rgb="FF000000"/>
        <rFont val="Aptos Narrow"/>
        <family val="2"/>
        <scheme val="minor"/>
      </rPr>
      <t xml:space="preserve"> Achieve a satisfaction rate of at least 80% among participating programs  regarding the support received. WSB will conduct regular satisfaction surveys and collect qualitative feedback</t>
    </r>
    <r>
      <rPr>
        <sz val="12"/>
        <color rgb="FF000000"/>
        <rFont val="Aptos Narrow"/>
        <family val="2"/>
        <scheme val="minor"/>
      </rPr>
      <t xml:space="preserve">.
</t>
    </r>
    <r>
      <rPr>
        <b/>
        <sz val="12"/>
        <color rgb="FF000000"/>
        <rFont val="Aptos Narrow"/>
        <family val="2"/>
        <scheme val="minor"/>
      </rPr>
      <t xml:space="preserve">
Update Q3: </t>
    </r>
    <r>
      <rPr>
        <sz val="12"/>
        <color rgb="FF000000"/>
        <rFont val="Aptos Narrow"/>
        <family val="2"/>
        <scheme val="minor"/>
      </rPr>
      <t>This was replaced with Sensory Tools/Materials and the category was moved under Texas Rising Star Quality Improvement (except professional development) section.</t>
    </r>
  </si>
  <si>
    <t xml:space="preserve">Program Establishment or Expansion </t>
  </si>
  <si>
    <r>
      <rPr>
        <sz val="12"/>
        <color rgb="FF000000"/>
        <rFont val="Aptos Narrow"/>
        <family val="2"/>
        <scheme val="minor"/>
      </rPr>
      <t xml:space="preserve">WSB mentors identified an increase of vulnerable populations enrolling or waiting for enrollment at contracted child care programs.                                                                                                         
</t>
    </r>
    <r>
      <rPr>
        <b/>
        <sz val="12"/>
        <color rgb="FF000000"/>
        <rFont val="Aptos Narrow"/>
        <family val="2"/>
        <scheme val="minor"/>
      </rPr>
      <t xml:space="preserve">Activity: </t>
    </r>
    <r>
      <rPr>
        <sz val="12"/>
        <color rgb="FF000000"/>
        <rFont val="Aptos Narrow"/>
        <family val="2"/>
        <scheme val="minor"/>
      </rPr>
      <t>WSB is launching an supply-building incentive for new child care programs who will serve children in vulnerable populations. The incentive includes costs associated with establishing child care services to underserved areas and children with disabilities and non-traditional hours. $5,000 has been allotted for each early learning program, and $2,500 has been allotted for each home program.  The cost associated with establishing an early learning program is up to $25,000, and $10,000 for homes.</t>
    </r>
    <r>
      <rPr>
        <b/>
        <sz val="12"/>
        <color rgb="FF000000"/>
        <rFont val="Aptos Narrow"/>
        <family val="2"/>
        <scheme val="minor"/>
      </rPr>
      <t xml:space="preserve"> 
Target Audience:</t>
    </r>
    <r>
      <rPr>
        <sz val="12"/>
        <color rgb="FF000000"/>
        <rFont val="Aptos Narrow"/>
        <family val="2"/>
        <scheme val="minor"/>
      </rPr>
      <t xml:space="preserve">  3 new early learning programs and increase the availability of up to 20 slots. 
</t>
    </r>
    <r>
      <rPr>
        <b/>
        <sz val="12"/>
        <color rgb="FF000000"/>
        <rFont val="Aptos Narrow"/>
        <family val="2"/>
        <scheme val="minor"/>
      </rPr>
      <t>Measurable Outcome:</t>
    </r>
    <r>
      <rPr>
        <sz val="12"/>
        <color rgb="FF000000"/>
        <rFont val="Aptos Narrow"/>
        <family val="2"/>
        <scheme val="minor"/>
      </rPr>
      <t xml:space="preserve">  Increase the slots available to children in underserved areas and children with disabilities and non-traditional hours by 20 slots. 
</t>
    </r>
  </si>
  <si>
    <r>
      <rPr>
        <sz val="12"/>
        <color rgb="FF000000"/>
        <rFont val="Aptos Narrow"/>
        <family val="2"/>
        <scheme val="minor"/>
      </rPr>
      <t>WSB will support early learning programs with sustaining their business by providing them access to a centralized marketplace of common products and services utilized by this industry where child care programs can purchase at a pre-negotiated rate.</t>
    </r>
    <r>
      <rPr>
        <b/>
        <sz val="12"/>
        <color rgb="FF000000"/>
        <rFont val="Aptos Narrow"/>
        <family val="2"/>
        <scheme val="minor"/>
      </rPr>
      <t xml:space="preserve">  
Activity: </t>
    </r>
    <r>
      <rPr>
        <sz val="12"/>
        <color rgb="FF000000"/>
        <rFont val="Aptos Narrow"/>
        <family val="2"/>
        <scheme val="minor"/>
      </rPr>
      <t xml:space="preserve">WSB will be seeking a contractor to conduct research, identify best practices, and provide a recommended structures for a shared services network (i.e., marketplace) for child care programs. A centralized marketplace of common products and services utilized by this industry where child care programs can purchase resources/supports at a pre-negotiated rate.  WSB would be looking at up to 4 service elements that are the top service elements the child care programs utilize. For FY26, the WSB contractor will be presenting and managing the use of these shared services. 
</t>
    </r>
    <r>
      <rPr>
        <b/>
        <sz val="12"/>
        <color rgb="FF000000"/>
        <rFont val="Aptos Narrow"/>
        <family val="2"/>
        <scheme val="minor"/>
      </rPr>
      <t xml:space="preserve">Target Audience: </t>
    </r>
    <r>
      <rPr>
        <sz val="12"/>
        <color rgb="FF000000"/>
        <rFont val="Aptos Narrow"/>
        <family val="2"/>
        <scheme val="minor"/>
      </rPr>
      <t>CCS early learning programs</t>
    </r>
    <r>
      <rPr>
        <sz val="12"/>
        <color rgb="FFC00000"/>
        <rFont val="Aptos Narrow"/>
        <family val="2"/>
        <scheme val="minor"/>
      </rPr>
      <t xml:space="preserve">  
</t>
    </r>
    <r>
      <rPr>
        <b/>
        <sz val="12"/>
        <color rgb="FF000000"/>
        <rFont val="Aptos Narrow"/>
        <family val="2"/>
        <scheme val="minor"/>
      </rPr>
      <t xml:space="preserve">Measurable Outcome: </t>
    </r>
    <r>
      <rPr>
        <sz val="12"/>
        <color rgb="FF000000"/>
        <rFont val="Aptos Narrow"/>
        <family val="2"/>
        <scheme val="minor"/>
      </rPr>
      <t>Have up to 4 shared services available for CCS early learning programs.</t>
    </r>
    <r>
      <rPr>
        <b/>
        <sz val="12"/>
        <color rgb="FF000000"/>
        <rFont val="Aptos Narrow"/>
        <family val="2"/>
        <scheme val="minor"/>
      </rPr>
      <t xml:space="preserve"> </t>
    </r>
    <r>
      <rPr>
        <sz val="12"/>
        <color rgb="FF000000"/>
        <rFont val="Aptos Narrow"/>
        <family val="2"/>
        <scheme val="minor"/>
      </rPr>
      <t xml:space="preserve">Achieve a satisfaction rate of at least 85% among participating programs.  WSB will conduct regular satisfaction surveys and collect qualitative feedback.   
</t>
    </r>
  </si>
  <si>
    <t xml:space="preserve">Texas Rising Star-Certified Program Staff Retention Stipend </t>
  </si>
  <si>
    <r>
      <rPr>
        <sz val="12"/>
        <color rgb="FF000000"/>
        <rFont val="Aptos Narrow"/>
        <family val="2"/>
        <scheme val="minor"/>
      </rPr>
      <t>The Texas Rising Star mentors have observed high turnover with the child care programs  they have mentored, and child care programs  have stated they cannot afford to increase the pay of their teachers</t>
    </r>
    <r>
      <rPr>
        <sz val="12"/>
        <color rgb="FFFF0000"/>
        <rFont val="Aptos Narrow"/>
        <family val="2"/>
        <scheme val="minor"/>
      </rPr>
      <t xml:space="preserve">.  
</t>
    </r>
    <r>
      <rPr>
        <sz val="12"/>
        <color rgb="FF000000"/>
        <rFont val="Aptos Narrow"/>
        <family val="2"/>
        <scheme val="minor"/>
      </rPr>
      <t xml:space="preserve">Update: This original initiative stalled, as WSB has had low response due to the requirements. Therefore, the initiative is being modified.
</t>
    </r>
    <r>
      <rPr>
        <b/>
        <sz val="12"/>
        <color rgb="FF000000"/>
        <rFont val="Aptos Narrow"/>
        <family val="2"/>
        <scheme val="minor"/>
      </rPr>
      <t>Activity</t>
    </r>
    <r>
      <rPr>
        <sz val="12"/>
        <color rgb="FF000000"/>
        <rFont val="Aptos Narrow"/>
        <family val="2"/>
        <scheme val="minor"/>
      </rPr>
      <t xml:space="preserve">: WSB will initiate a retention stipend for center-based Texas Rising Star-certified child care program staff as a means to improve the retention of early learning program staff. WSB will be providing a retention stipend of up $500 for child care staff employed by a Texas Rising Star-certified child care program. The Texas Rising Star-certified program must be in good standing with Child Care Regulation and the child care program staff must be working either full or part-time, not have any vested ownership interest in the business, have continual employment at the current child care program for at least 24 months by June 1, 2025, and be participating in the Texas Workforce Registry.  
</t>
    </r>
    <r>
      <rPr>
        <b/>
        <sz val="12"/>
        <color rgb="FF000000"/>
        <rFont val="Aptos Narrow"/>
        <family val="2"/>
        <scheme val="minor"/>
      </rPr>
      <t>Target Audience:</t>
    </r>
    <r>
      <rPr>
        <sz val="12"/>
        <color rgb="FF000000"/>
        <rFont val="Aptos Narrow"/>
        <family val="2"/>
        <scheme val="minor"/>
      </rPr>
      <t xml:space="preserve">  up to 1,000 child care staff employees
</t>
    </r>
    <r>
      <rPr>
        <b/>
        <sz val="12"/>
        <color rgb="FF000000"/>
        <rFont val="Aptos Narrow"/>
        <family val="2"/>
        <scheme val="minor"/>
      </rPr>
      <t xml:space="preserve">Measurable Outcome: </t>
    </r>
    <r>
      <rPr>
        <sz val="12"/>
        <color rgb="FF000000"/>
        <rFont val="Aptos Narrow"/>
        <family val="2"/>
        <scheme val="minor"/>
      </rPr>
      <t xml:space="preserve"> Improve the retention of early learning program staff.  WSB will follow-up the next quarter with the employer to identify if the child care program staff remained employed at their facility. </t>
    </r>
    <r>
      <rPr>
        <b/>
        <sz val="12"/>
        <color rgb="FFFF0000"/>
        <rFont val="Aptos Narrow"/>
        <family val="2"/>
        <scheme val="minor"/>
      </rPr>
      <t xml:space="preserve"> 
</t>
    </r>
    <r>
      <rPr>
        <b/>
        <sz val="12"/>
        <color rgb="FFC00000"/>
        <rFont val="Aptos Narrow"/>
        <family val="2"/>
        <scheme val="minor"/>
      </rPr>
      <t xml:space="preserve">
Update Q4: </t>
    </r>
    <r>
      <rPr>
        <sz val="12"/>
        <color rgb="FFC00000"/>
        <rFont val="Aptos Narrow"/>
        <family val="2"/>
        <scheme val="minor"/>
      </rPr>
      <t>Decreased funding from $500,000 by $337,500 due to a delayed start of obtaining documents from employers. Funds were transferred to the Early Learning Curriculum activity due to increase in activity needs.</t>
    </r>
  </si>
  <si>
    <t>Workforce Solutions Brazos Valley Board relies on Texas Rising Star mentor observations from monitoring visits and assessment results, as well as surveys to all early learning programs to determine the activities that will be offered to improve the quality of child care services in the Brazos Valley Board 7 county service delivery area. Texas Rising Star is a continuous quality improvement program that works with all early learning programs who have agreements with Child Care Services (CCS). Our Texas Rising Star mentors have contacted early learning programs to determine and identify child care center needs for our Brazos Valley area. 
There is a continued need for early learning program staff to receive professional development to meet the standards for teacher qualifications. Several levels of support will be offered such as Child Development Associate (CDA), professional development conferences and child development college courses. The Board partners with Blinn College to offer these college courses, by assisting the early learning programs and their staff reach higher standards for teacher qualifications. 
     Developmentally appropriate curriculum that aligns with early learning standards will be available for early learning programs. As part of the mentoring process, our mentors will identify individual early learning program needs. We plan to provide the resources for early learning programs to meet some of these needs. Success will be measured using the Facility Assessment Record Form and the Classroom Assessment Record Form to determine if programs are receiving higher scores on the measures that are affected by the needs identified. Overall programs should improve on their Texas Rising Star ratings during assessments. 
     The Board will partner with Child Care Services and early learning programs to host a Family Literacy workshop. This workshop will be offered in the Spring of 2025. 
     The Board will provide wage supplements for qualified employees at early learning programs.  A recruitment stipend will also be provided within the wage supplement as an incentive. The goal is obtain and retain more qualified staff, with the emphasis being on retention of qualified staff. The Board will set the criteria for the wage supplement/recruitment stipend. This information will be sent out to each early learning program (center-based only) for those program staff who will qualify.</t>
  </si>
  <si>
    <t xml:space="preserve">Outdoor Equipment &amp; Materials  </t>
  </si>
  <si>
    <r>
      <rPr>
        <b/>
        <sz val="12"/>
        <color theme="1"/>
        <rFont val="Aptos Narrow"/>
        <family val="2"/>
        <scheme val="minor"/>
      </rPr>
      <t xml:space="preserve">Activity: </t>
    </r>
    <r>
      <rPr>
        <sz val="12"/>
        <color theme="1"/>
        <rFont val="Aptos Narrow"/>
        <family val="2"/>
        <scheme val="minor"/>
      </rPr>
      <t xml:space="preserve">Based on survey results, the Brazos Valley Board will assist early learning programs with funding to enhance infant and toddler outdoor areas.  This activity is designed to assist in achieving and maintaining quality standards by providing early learning programs with materials and equipment needed to create quality outdoor learning environments for infants and toddlers. Entry Level-designated programs will be awarded $10,000. $4,0000 will be awarded to Two-Star programs. Three-Star programs will be awarded $3,5000 and Four-Star programs will be awarded $3,000.   
</t>
    </r>
    <r>
      <rPr>
        <b/>
        <sz val="12"/>
        <color theme="1"/>
        <rFont val="Aptos Narrow"/>
        <family val="2"/>
        <scheme val="minor"/>
      </rPr>
      <t xml:space="preserve">Targeted Outreach: </t>
    </r>
    <r>
      <rPr>
        <sz val="12"/>
        <color theme="1"/>
        <rFont val="Aptos Narrow"/>
        <family val="2"/>
        <scheme val="minor"/>
      </rPr>
      <t xml:space="preserve">62 early learning programs (25 Entry Level, 16 Two-Star, 16 Three-Star, and 5 Four-Star)
</t>
    </r>
    <r>
      <rPr>
        <b/>
        <sz val="12"/>
        <color theme="1"/>
        <rFont val="Aptos Narrow"/>
        <family val="2"/>
        <scheme val="minor"/>
      </rPr>
      <t xml:space="preserve">Measurable Outcome: </t>
    </r>
    <r>
      <rPr>
        <sz val="12"/>
        <color theme="1"/>
        <rFont val="Aptos Narrow"/>
        <family val="2"/>
        <scheme val="minor"/>
      </rPr>
      <t xml:space="preserve">The Texas Rising Star mentors will document on each of the early learning programs' Continuous Quality Improvement Plan (CQIP) to reflect the need of items purchased. Success will be measured using Category 4 scores of the program's Texas Rising Star assessment.  
</t>
    </r>
    <r>
      <rPr>
        <i/>
        <sz val="12"/>
        <color theme="1"/>
        <rFont val="Aptos Narrow"/>
        <family val="2"/>
        <scheme val="minor"/>
      </rPr>
      <t>CCQ in the amount up to $</t>
    </r>
    <r>
      <rPr>
        <i/>
        <strike/>
        <sz val="12"/>
        <color theme="1"/>
        <rFont val="Aptos Narrow"/>
        <family val="2"/>
        <scheme val="minor"/>
      </rPr>
      <t>314,000</t>
    </r>
    <r>
      <rPr>
        <i/>
        <sz val="12"/>
        <color theme="1"/>
        <rFont val="Aptos Narrow"/>
        <family val="2"/>
        <scheme val="minor"/>
      </rPr>
      <t xml:space="preserve"> </t>
    </r>
    <r>
      <rPr>
        <i/>
        <sz val="12"/>
        <color rgb="FFC00000"/>
        <rFont val="Aptos Narrow"/>
        <family val="2"/>
        <scheme val="minor"/>
      </rPr>
      <t xml:space="preserve">$315,250 </t>
    </r>
    <r>
      <rPr>
        <i/>
        <sz val="12"/>
        <color theme="1"/>
        <rFont val="Aptos Narrow"/>
        <family val="2"/>
        <scheme val="minor"/>
      </rPr>
      <t xml:space="preserve">
CQF in the amount up to $109,500 </t>
    </r>
    <r>
      <rPr>
        <sz val="12"/>
        <color theme="1"/>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$1,250 CCQ funds added to support activity</t>
    </r>
  </si>
  <si>
    <t>Indoor Equipment &amp; Materials</t>
  </si>
  <si>
    <r>
      <t xml:space="preserve">CQF 4%
</t>
    </r>
    <r>
      <rPr>
        <i/>
        <sz val="12"/>
        <color rgb="FFC00000"/>
        <rFont val="Aptos Narrow"/>
        <family val="2"/>
        <scheme val="minor"/>
      </rPr>
      <t>CCQ 2%</t>
    </r>
  </si>
  <si>
    <r>
      <rPr>
        <b/>
        <sz val="12"/>
        <color theme="1"/>
        <rFont val="Aptos Narrow"/>
        <family val="2"/>
        <scheme val="minor"/>
      </rPr>
      <t xml:space="preserve">Activity: </t>
    </r>
    <r>
      <rPr>
        <sz val="12"/>
        <color theme="1"/>
        <rFont val="Aptos Narrow"/>
        <family val="2"/>
        <scheme val="minor"/>
      </rPr>
      <t xml:space="preserve">Based on survey results, the Brazos Valley Board will assist early learning programs with funding to enhance infant and toddler indoor areas. Early learning programs must currently have Child Care Services children enrolled in their program. The funding amount will be determined as follows:  
Entry Level Designation programs will be awarded $10,000
Two-Star programs will be awarded will be awarded $4,000
Three-Star programs will be awarded $3,500
Four-Star programs will be awarded $3,000
The timeframe for these awards will be 1 time per year (October 1, 2024 - September 30, 2025).  
</t>
    </r>
    <r>
      <rPr>
        <b/>
        <sz val="12"/>
        <color theme="1"/>
        <rFont val="Aptos Narrow"/>
        <family val="2"/>
        <scheme val="minor"/>
      </rPr>
      <t xml:space="preserve">Targeted Outreach: </t>
    </r>
    <r>
      <rPr>
        <sz val="12"/>
        <color theme="1"/>
        <rFont val="Aptos Narrow"/>
        <family val="2"/>
        <scheme val="minor"/>
      </rPr>
      <t xml:space="preserve">73 early learning programs  (25 Entry Level, 16 Two-Star, 27 Three-Star, and 5 Four-Star)
</t>
    </r>
    <r>
      <rPr>
        <b/>
        <sz val="12"/>
        <color theme="1"/>
        <rFont val="Aptos Narrow"/>
        <family val="2"/>
        <scheme val="minor"/>
      </rPr>
      <t xml:space="preserve">Measurable Outcome: </t>
    </r>
    <r>
      <rPr>
        <sz val="12"/>
        <color theme="1"/>
        <rFont val="Aptos Narrow"/>
        <family val="2"/>
        <scheme val="minor"/>
      </rPr>
      <t xml:space="preserve">Success will be measured by the number of early learning programs who are awarded a star level upon Initial Assessment or recertification to maintain current star level or even rise to a higher star level. The Texas Rising Star mentors will document on each of the early learning program's Continuous Quality Improvement Plan to reflect the need of items purchased. 
</t>
    </r>
    <r>
      <rPr>
        <i/>
        <sz val="12"/>
        <color rgb="FFC00000"/>
        <rFont val="Aptos Narrow"/>
        <family val="2"/>
        <scheme val="minor"/>
      </rPr>
      <t xml:space="preserve">CCQ $1,250 </t>
    </r>
    <r>
      <rPr>
        <i/>
        <sz val="12"/>
        <rFont val="Aptos Narrow"/>
        <family val="2"/>
        <scheme val="minor"/>
      </rPr>
      <t xml:space="preserve">
CQF $198,500
</t>
    </r>
    <r>
      <rPr>
        <b/>
        <sz val="12"/>
        <color rgb="FFC00000"/>
        <rFont val="Aptos Narrow"/>
        <family val="2"/>
        <scheme val="minor"/>
      </rPr>
      <t>Update Q4:</t>
    </r>
    <r>
      <rPr>
        <sz val="12"/>
        <color rgb="FFC00000"/>
        <rFont val="Aptos Narrow"/>
        <family val="2"/>
        <scheme val="minor"/>
      </rPr>
      <t xml:space="preserve"> $1,250 CCQ funds added to support activity</t>
    </r>
  </si>
  <si>
    <t>Infant Toddler Specific Curriculum Training</t>
  </si>
  <si>
    <r>
      <rPr>
        <b/>
        <sz val="12"/>
        <rFont val="Aptos Narrow"/>
        <family val="2"/>
        <scheme val="minor"/>
      </rPr>
      <t xml:space="preserve">Activity: </t>
    </r>
    <r>
      <rPr>
        <sz val="12"/>
        <rFont val="Aptos Narrow"/>
        <family val="2"/>
        <scheme val="minor"/>
      </rPr>
      <t xml:space="preserve">Based on survey results, the Brazos Valley Board plans to support early learning programs with online or in-person training on their chosen Early Childhood Curriculum. This will provide strategies for programs to use the curriculum.  
</t>
    </r>
    <r>
      <rPr>
        <b/>
        <sz val="12"/>
        <rFont val="Aptos Narrow"/>
        <family val="2"/>
        <scheme val="minor"/>
      </rPr>
      <t>Targeted Outreach:</t>
    </r>
    <r>
      <rPr>
        <sz val="12"/>
        <rFont val="Aptos Narrow"/>
        <family val="2"/>
        <scheme val="minor"/>
      </rPr>
      <t xml:space="preserve"> 45 early learning program staff
</t>
    </r>
    <r>
      <rPr>
        <b/>
        <sz val="12"/>
        <rFont val="Aptos Narrow"/>
        <family val="2"/>
        <scheme val="minor"/>
      </rPr>
      <t>Measurable Outcome:</t>
    </r>
    <r>
      <rPr>
        <sz val="12"/>
        <rFont val="Aptos Narrow"/>
        <family val="2"/>
        <scheme val="minor"/>
      </rPr>
      <t xml:space="preserve"> Success will be measured via a survey for participants to self report utilizing the skills gained from the training, as well as mentor observations of the implementation of the strategies.
The expenditure for this activity is listed in the Texas Rising Star category, along with the preschool age curriculum items. </t>
    </r>
  </si>
  <si>
    <t xml:space="preserve">Infant Toddler Specific Curriculum </t>
  </si>
  <si>
    <r>
      <rPr>
        <b/>
        <sz val="12"/>
        <rFont val="Aptos Narrow"/>
        <family val="2"/>
        <scheme val="minor"/>
      </rPr>
      <t xml:space="preserve">Activity: </t>
    </r>
    <r>
      <rPr>
        <sz val="12"/>
        <rFont val="Aptos Narrow"/>
        <family val="2"/>
        <scheme val="minor"/>
      </rPr>
      <t xml:space="preserve">Based on survey results, the Brazos Valley will offer early learning programs a choice of Frog street Curriculum, Creative Curriculum or Circle Curriculum, which are comprehensive, research-based curricula that integrate instruction across all developmental domains. The curriculum will be available specifically for infants and toddlers and awarded to early learning programs who have expressed a need that is reflected in their Texas Rising Star assessments and feedback from their mentor.  The Continuous Quality Improvement Plan will reflect the chosen curriculum by each early learning program and the Board will also provide training to the early learning program staff for the chosen curriculum.
</t>
    </r>
    <r>
      <rPr>
        <b/>
        <sz val="12"/>
        <rFont val="Aptos Narrow"/>
        <family val="2"/>
        <scheme val="minor"/>
      </rPr>
      <t>Targeted Outreach:</t>
    </r>
    <r>
      <rPr>
        <sz val="12"/>
        <rFont val="Aptos Narrow"/>
        <family val="2"/>
        <scheme val="minor"/>
      </rPr>
      <t xml:space="preserve"> up to 15 early learning programs 
</t>
    </r>
    <r>
      <rPr>
        <b/>
        <sz val="12"/>
        <rFont val="Aptos Narrow"/>
        <family val="2"/>
        <scheme val="minor"/>
      </rPr>
      <t>Measurable Outcome:</t>
    </r>
    <r>
      <rPr>
        <sz val="12"/>
        <rFont val="Aptos Narrow"/>
        <family val="2"/>
        <scheme val="minor"/>
      </rPr>
      <t xml:space="preserve"> Success will be measured by early learning programs who receive the curriculum, and maintain or increase their Texas Rising Star certification level throughout FY25. This will be based on Category 2 and 3 scores only (as these are the categories most impacted by the curriculum). 
The expenditure for this activity is listed in the Texas Rising Star category, along with the preschool age curriculum items. </t>
    </r>
  </si>
  <si>
    <t>Infant &amp; Toddler Expansion</t>
  </si>
  <si>
    <r>
      <rPr>
        <b/>
        <sz val="12"/>
        <rFont val="Aptos Narrow"/>
        <family val="2"/>
        <scheme val="minor"/>
      </rPr>
      <t>Activity</t>
    </r>
    <r>
      <rPr>
        <sz val="12"/>
        <rFont val="Aptos Narrow"/>
        <family val="2"/>
        <scheme val="minor"/>
      </rPr>
      <t xml:space="preserve">: Based on survey results, the Brazos Valley Board will assist early learning programs with funding to open newly generated infants and toddlers slots from October 1, 2024 through September 30, 2025 by offering a stipend of $500 per slot. 
</t>
    </r>
    <r>
      <rPr>
        <b/>
        <sz val="12"/>
        <rFont val="Aptos Narrow"/>
        <family val="2"/>
        <scheme val="minor"/>
      </rPr>
      <t>Target Outreach:</t>
    </r>
    <r>
      <rPr>
        <sz val="12"/>
        <rFont val="Aptos Narrow"/>
        <family val="2"/>
        <scheme val="minor"/>
      </rPr>
      <t xml:space="preserve"> at least 5 newly generated slots.</t>
    </r>
    <r>
      <rPr>
        <b/>
        <sz val="12"/>
        <rFont val="Aptos Narrow"/>
        <family val="2"/>
        <scheme val="minor"/>
      </rPr>
      <t xml:space="preserve">  
Measurable Outcome: </t>
    </r>
    <r>
      <rPr>
        <sz val="12"/>
        <rFont val="Aptos Narrow"/>
        <family val="2"/>
        <scheme val="minor"/>
      </rPr>
      <t>Success will be measured by the increase in the number of infant/toddler slots available among Texas Rising Star programs in Brazos Valley.</t>
    </r>
  </si>
  <si>
    <t xml:space="preserve">Blinn College Child Development Course Scholarships </t>
  </si>
  <si>
    <r>
      <rPr>
        <b/>
        <sz val="12"/>
        <rFont val="Aptos Narrow"/>
        <family val="2"/>
        <scheme val="minor"/>
      </rPr>
      <t xml:space="preserve">Activity: </t>
    </r>
    <r>
      <rPr>
        <sz val="12"/>
        <rFont val="Aptos Narrow"/>
        <family val="2"/>
        <scheme val="minor"/>
      </rPr>
      <t xml:space="preserve">Based on survey results, early learning program staff will be eligible to apply for scholarships to cover the cost of tuition, fees, and books to attend one or two Child Development Early Childhood (CDEC) and/or Texas Early Childhood Articulation (TECA) courses per semester at Blinn College District (either in person or virtually).  This activity is designed to assist early learning programs in achieving and maintaining quality standard by providing training relative to director and/or teacher qualifications. The Brazos Valley Board will be the last resort of funding source.  
</t>
    </r>
    <r>
      <rPr>
        <b/>
        <sz val="12"/>
        <rFont val="Aptos Narrow"/>
        <family val="2"/>
        <scheme val="minor"/>
      </rPr>
      <t xml:space="preserve">Targeted Outreach: </t>
    </r>
    <r>
      <rPr>
        <sz val="12"/>
        <rFont val="Aptos Narrow"/>
        <family val="2"/>
        <scheme val="minor"/>
      </rPr>
      <t xml:space="preserve">Board goal is to have 8-10 unduplicated early learning program staff enrolled for Spring 2025, Summer 2025, and/or Fall 2025 semesters.  
</t>
    </r>
    <r>
      <rPr>
        <b/>
        <sz val="12"/>
        <rFont val="Aptos Narrow"/>
        <family val="2"/>
        <scheme val="minor"/>
      </rPr>
      <t xml:space="preserve">Measurable Outcome: </t>
    </r>
    <r>
      <rPr>
        <sz val="12"/>
        <rFont val="Aptos Narrow"/>
        <family val="2"/>
        <scheme val="minor"/>
      </rPr>
      <t xml:space="preserve">Texas Rising Star mentors will document the completion of course work on each staff's Professional Development plan. Success will be measured by the number of course completers that pass with a grade of C or better each semester and using Category 1 scores of the program's Texas Rising Star assessment.  
</t>
    </r>
    <r>
      <rPr>
        <b/>
        <sz val="12"/>
        <color rgb="FFC00000"/>
        <rFont val="Aptos Narrow"/>
        <family val="2"/>
        <scheme val="minor"/>
      </rPr>
      <t xml:space="preserve">Update Q4: </t>
    </r>
    <r>
      <rPr>
        <sz val="12"/>
        <color rgb="FFC00000"/>
        <rFont val="Aptos Narrow"/>
        <family val="2"/>
        <scheme val="minor"/>
      </rPr>
      <t>The original amount allotted for this activity was $30,000 and was increased to $43,700 due to an increase in participation. $3,000 was moved to this activity from the CDA Reimbursement activity, $2,700 was moved to this activity from the Health and Safety activity, and $8,000 was moved to this activity from the National Accreditation activity.</t>
    </r>
  </si>
  <si>
    <t>Associate Degree Incentive</t>
  </si>
  <si>
    <r>
      <rPr>
        <b/>
        <strike/>
        <sz val="12"/>
        <rFont val="Aptos Narrow"/>
        <family val="2"/>
        <scheme val="minor"/>
      </rPr>
      <t xml:space="preserve">Activity: </t>
    </r>
    <r>
      <rPr>
        <strike/>
        <sz val="12"/>
        <rFont val="Aptos Narrow"/>
        <family val="2"/>
        <scheme val="minor"/>
      </rPr>
      <t xml:space="preserve">The Brazos Valley Board will provide a one-time $1,000.00 bonus for an Associate of Applied Science in Early Childhood Education graduates upon the completion and submission of the earned degree. The bonus will be offered for the Fall 2024, Spring 2025 and Summer 2025 semesters.  
</t>
    </r>
    <r>
      <rPr>
        <b/>
        <strike/>
        <sz val="12"/>
        <rFont val="Aptos Narrow"/>
        <family val="2"/>
        <scheme val="minor"/>
      </rPr>
      <t xml:space="preserve">Targeted Outreach: </t>
    </r>
    <r>
      <rPr>
        <strike/>
        <sz val="12"/>
        <rFont val="Aptos Narrow"/>
        <family val="2"/>
        <scheme val="minor"/>
      </rPr>
      <t xml:space="preserve">8 early learning staff
</t>
    </r>
    <r>
      <rPr>
        <b/>
        <strike/>
        <sz val="12"/>
        <rFont val="Aptos Narrow"/>
        <family val="2"/>
        <scheme val="minor"/>
      </rPr>
      <t xml:space="preserve">Measurable Outcome: </t>
    </r>
    <r>
      <rPr>
        <strike/>
        <sz val="12"/>
        <rFont val="Aptos Narrow"/>
        <family val="2"/>
        <scheme val="minor"/>
      </rPr>
      <t xml:space="preserve">Success will be measured by the number of Associate of Applied Science in Early Childhood Education graduates. Board goal is to have 1 graduate with an Associate of Applied Science in Early Childhood Education completed within the timeframe of October 1, 2024 through September 30, 2025.
</t>
    </r>
    <r>
      <rPr>
        <sz val="12"/>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The Board did not receive any submission requests for this activity. The funding set aside for this activity ($1,000) was moved to the Wage Retention activity.</t>
    </r>
  </si>
  <si>
    <t xml:space="preserve">Brazos Valley Child Care Conference </t>
  </si>
  <si>
    <r>
      <rPr>
        <b/>
        <sz val="12"/>
        <rFont val="Aptos Narrow"/>
        <family val="2"/>
        <scheme val="minor"/>
      </rPr>
      <t xml:space="preserve">Activity: </t>
    </r>
    <r>
      <rPr>
        <sz val="12"/>
        <rFont val="Aptos Narrow"/>
        <family val="2"/>
        <scheme val="minor"/>
      </rPr>
      <t xml:space="preserve">Based on survey results, the Brazos Valley Board will continue to offer the annual Brazos Valley Child Care Conference scheduled in August 2025 for early learning program directors and staff. 
</t>
    </r>
    <r>
      <rPr>
        <b/>
        <sz val="12"/>
        <rFont val="Aptos Narrow"/>
        <family val="2"/>
        <scheme val="minor"/>
      </rPr>
      <t>Targeted Outreach:</t>
    </r>
    <r>
      <rPr>
        <sz val="12"/>
        <rFont val="Aptos Narrow"/>
        <family val="2"/>
        <scheme val="minor"/>
      </rPr>
      <t xml:space="preserve"> Board goal is for 20 early learning program directors and 100 early learning program staff to attend the conference.  
</t>
    </r>
    <r>
      <rPr>
        <b/>
        <sz val="12"/>
        <rFont val="Aptos Narrow"/>
        <family val="2"/>
        <scheme val="minor"/>
      </rPr>
      <t xml:space="preserve">Measurable Outcome: </t>
    </r>
    <r>
      <rPr>
        <sz val="12"/>
        <rFont val="Aptos Narrow"/>
        <family val="2"/>
        <scheme val="minor"/>
      </rPr>
      <t>Success will be measured by the early learning program Interest Survey, including any additional feedback noted on the Continuous Quality Improvement Plan.</t>
    </r>
  </si>
  <si>
    <t xml:space="preserve">State and Other Local Conferences </t>
  </si>
  <si>
    <r>
      <rPr>
        <b/>
        <sz val="12"/>
        <rFont val="Aptos Narrow"/>
        <family val="2"/>
        <scheme val="minor"/>
      </rPr>
      <t xml:space="preserve">Activity: </t>
    </r>
    <r>
      <rPr>
        <sz val="12"/>
        <rFont val="Aptos Narrow"/>
        <family val="2"/>
        <scheme val="minor"/>
      </rPr>
      <t xml:space="preserve">Based on survey results, the Brazos Valley Board will continue to offer state and other local conferences and trainings to early learning program staff. This does not include Board staff. Attendance at professional development opportunities increases the knowledge and skills of the early learning program staff which raises the quality of care provided to the children of the Brazos Valley Region. Funding will be provided to staff to attend conferences such as Texas Association Education Young Children (TAEYC), Brazos Valley Association Education Young Children (BVAEYC), and Frog Street SPLASH Conference during FY2025. Conference registration fees and hotel/lodging will be paid for those attending.
Additionally, the Board will provide Lunch and Learn Training opportunities in FY2025, up to 4 times a year.
</t>
    </r>
    <r>
      <rPr>
        <b/>
        <sz val="12"/>
        <rFont val="Aptos Narrow"/>
        <family val="2"/>
        <scheme val="minor"/>
      </rPr>
      <t xml:space="preserve">Targeted Outreach: </t>
    </r>
    <r>
      <rPr>
        <sz val="12"/>
        <rFont val="Aptos Narrow"/>
        <family val="2"/>
        <scheme val="minor"/>
      </rPr>
      <t xml:space="preserve">150 early learning program staff for conference support and 100 early learning program staff for Lunch/Learns.  
</t>
    </r>
    <r>
      <rPr>
        <b/>
        <sz val="12"/>
        <rFont val="Aptos Narrow"/>
        <family val="2"/>
        <scheme val="minor"/>
      </rPr>
      <t xml:space="preserve">Measurable Outcome: </t>
    </r>
    <r>
      <rPr>
        <sz val="12"/>
        <rFont val="Aptos Narrow"/>
        <family val="2"/>
        <scheme val="minor"/>
      </rPr>
      <t>Success will be measured by the feedback from the Conference Evaluations and other Interest Surveys collected.</t>
    </r>
  </si>
  <si>
    <t>Professional Development-General</t>
  </si>
  <si>
    <r>
      <rPr>
        <b/>
        <sz val="12"/>
        <rFont val="Aptos Narrow"/>
        <family val="2"/>
        <scheme val="minor"/>
      </rPr>
      <t xml:space="preserve">Activity: </t>
    </r>
    <r>
      <rPr>
        <sz val="12"/>
        <rFont val="Aptos Narrow"/>
        <family val="2"/>
        <scheme val="minor"/>
      </rPr>
      <t xml:space="preserve">Based on survey data collected from early learning programs, the Board will offer ongoing professional development throughout FY25. This may include Texas Early Childhood Professional Development System (TECPDS) training, challenging behaviors, teacher-child interactions and other developmentally appropriate practices trainings.
</t>
    </r>
    <r>
      <rPr>
        <b/>
        <sz val="12"/>
        <rFont val="Aptos Narrow"/>
        <family val="2"/>
        <scheme val="minor"/>
      </rPr>
      <t xml:space="preserve">Targeted Outreach: </t>
    </r>
    <r>
      <rPr>
        <sz val="12"/>
        <rFont val="Aptos Narrow"/>
        <family val="2"/>
        <scheme val="minor"/>
      </rPr>
      <t xml:space="preserve">150 early learning program staff from 111 early learning programs.
</t>
    </r>
    <r>
      <rPr>
        <b/>
        <sz val="12"/>
        <rFont val="Aptos Narrow"/>
        <family val="2"/>
        <scheme val="minor"/>
      </rPr>
      <t xml:space="preserve">Measurable Outcome: </t>
    </r>
    <r>
      <rPr>
        <sz val="12"/>
        <rFont val="Aptos Narrow"/>
        <family val="2"/>
        <scheme val="minor"/>
      </rPr>
      <t xml:space="preserve">Success will be measured by attendance and post-survey data.
</t>
    </r>
    <r>
      <rPr>
        <b/>
        <sz val="12"/>
        <rFont val="Aptos Narrow"/>
        <family val="2"/>
        <scheme val="minor"/>
      </rPr>
      <t xml:space="preserve">Update Q3: </t>
    </r>
    <r>
      <rPr>
        <sz val="12"/>
        <rFont val="Aptos Narrow"/>
        <family val="2"/>
        <scheme val="minor"/>
      </rPr>
      <t>Added PD General activity.</t>
    </r>
  </si>
  <si>
    <r>
      <rPr>
        <b/>
        <sz val="12"/>
        <rFont val="Aptos Narrow"/>
        <family val="2"/>
        <scheme val="minor"/>
      </rPr>
      <t xml:space="preserve">Activity: </t>
    </r>
    <r>
      <rPr>
        <sz val="12"/>
        <rFont val="Aptos Narrow"/>
        <family val="2"/>
        <scheme val="minor"/>
      </rPr>
      <t xml:space="preserve">Based on survey results, the Brazos Valley Board plans to support 75 programs with training on their chosen Early Childhood Curriculum. This will provide strategies for programs to use the curriculum.  
</t>
    </r>
    <r>
      <rPr>
        <b/>
        <sz val="12"/>
        <rFont val="Aptos Narrow"/>
        <family val="2"/>
        <scheme val="minor"/>
      </rPr>
      <t xml:space="preserve">Targeted Outreach: </t>
    </r>
    <r>
      <rPr>
        <sz val="12"/>
        <rFont val="Aptos Narrow"/>
        <family val="2"/>
        <scheme val="minor"/>
      </rPr>
      <t xml:space="preserve">45 early learning program staff with online or in person curriculum training.
</t>
    </r>
    <r>
      <rPr>
        <b/>
        <sz val="12"/>
        <rFont val="Aptos Narrow"/>
        <family val="2"/>
        <scheme val="minor"/>
      </rPr>
      <t xml:space="preserve">Measurable Outcome: </t>
    </r>
    <r>
      <rPr>
        <sz val="12"/>
        <rFont val="Aptos Narrow"/>
        <family val="2"/>
        <scheme val="minor"/>
      </rPr>
      <t>Success will be measured via a survey for programs to self report utilizing the skills gained from the training, as well as mentors observations of the implementation of the strategies.</t>
    </r>
  </si>
  <si>
    <t xml:space="preserve">CDA Certification Reimbursement </t>
  </si>
  <si>
    <r>
      <t xml:space="preserve">Activity: </t>
    </r>
    <r>
      <rPr>
        <sz val="12"/>
        <rFont val="Aptos Narrow"/>
        <family val="2"/>
        <scheme val="minor"/>
      </rPr>
      <t xml:space="preserve">The Brazos Valley Board will pay tuition and fees for early learning program staff employed by a Child Care Services early learning program to attend Child Development Associate (CDA) course offered by Greater Houston Christian Childcare Association.  Early learning program  staff will be reimbursed for the cost of the CDA certification exam and certificate. This activity is designed to assist early learning programs in achieving and maintaining quality standards by providing training relative to director and teacher qualifications.  </t>
    </r>
    <r>
      <rPr>
        <b/>
        <sz val="12"/>
        <rFont val="Aptos Narrow"/>
        <family val="2"/>
        <scheme val="minor"/>
      </rPr>
      <t xml:space="preserve">
Targeted Outreach: </t>
    </r>
    <r>
      <rPr>
        <sz val="12"/>
        <rFont val="Aptos Narrow"/>
        <family val="2"/>
        <scheme val="minor"/>
      </rPr>
      <t xml:space="preserve">Board goal is for 10 early learning program staff to complete coursework. </t>
    </r>
    <r>
      <rPr>
        <b/>
        <sz val="12"/>
        <rFont val="Aptos Narrow"/>
        <family val="2"/>
        <scheme val="minor"/>
      </rPr>
      <t xml:space="preserve">
Measurable Outcome: </t>
    </r>
    <r>
      <rPr>
        <sz val="12"/>
        <rFont val="Aptos Narrow"/>
        <family val="2"/>
        <scheme val="minor"/>
      </rPr>
      <t xml:space="preserve">Success will be measured by the number that complete CDA coursework and obtain their CDA Certification. </t>
    </r>
    <r>
      <rPr>
        <b/>
        <sz val="12"/>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The original amount for this activity was $4,000, however, the Board did not expend as much as expected and $3,000 was moved to the Blinn Scholarship activity.</t>
    </r>
  </si>
  <si>
    <t>Texas Rising Star Staff Personnel Costs</t>
  </si>
  <si>
    <r>
      <rPr>
        <b/>
        <sz val="12"/>
        <rFont val="Aptos Narrow"/>
        <family val="2"/>
        <scheme val="minor"/>
      </rPr>
      <t xml:space="preserve">Activity: </t>
    </r>
    <r>
      <rPr>
        <sz val="12"/>
        <rFont val="Aptos Narrow"/>
        <family val="2"/>
        <scheme val="minor"/>
      </rPr>
      <t xml:space="preserve">The Brazos Valley Board shall maintain 3 full time Texas Rising Star mentors throughout FY2025. Texas Rising Star staff  will provide technical assistance to CCS programs to support obtaining, maintaining or increasing Texas Rising Star levels. Texas Rising Star mentors will provide mentoring services to all program directors and teachers of currently certified Texas Rising Star programs and will provide technical assistance to Entry Level Designation to achieve entry level status and receive a star rating. 
</t>
    </r>
    <r>
      <rPr>
        <b/>
        <sz val="12"/>
        <rFont val="Aptos Narrow"/>
        <family val="2"/>
        <scheme val="minor"/>
      </rPr>
      <t xml:space="preserve">Targeted Outreach: </t>
    </r>
    <r>
      <rPr>
        <sz val="12"/>
        <rFont val="Aptos Narrow"/>
        <family val="2"/>
        <scheme val="minor"/>
      </rPr>
      <t xml:space="preserve">  123 early learning programs
</t>
    </r>
    <r>
      <rPr>
        <b/>
        <sz val="12"/>
        <rFont val="Aptos Narrow"/>
        <family val="2"/>
        <scheme val="minor"/>
      </rPr>
      <t xml:space="preserve">Measurable Outcome: </t>
    </r>
    <r>
      <rPr>
        <sz val="12"/>
        <rFont val="Aptos Narrow"/>
        <family val="2"/>
        <scheme val="minor"/>
      </rPr>
      <t>Board goal is to have up to 65 early learning programs achieve Texas Rising Star certification by September 30, 2025. Success will be measured by the number of Texas Rising Star-certified programs that raise their star-level certification and/or the number of Entry Level-designated programs who have received  star-level certification by September 30, 2025.</t>
    </r>
  </si>
  <si>
    <t>Texas Rising Star Staff Personnel Bonuses</t>
  </si>
  <si>
    <r>
      <rPr>
        <b/>
        <sz val="12"/>
        <rFont val="Aptos Narrow"/>
        <family val="2"/>
        <scheme val="minor"/>
      </rPr>
      <t xml:space="preserve">Activity: </t>
    </r>
    <r>
      <rPr>
        <sz val="12"/>
        <rFont val="Aptos Narrow"/>
        <family val="2"/>
        <scheme val="minor"/>
      </rPr>
      <t xml:space="preserve"> The Brazos Valley Board will provide a one-time retention bonus for the two mentors that had to increase their caseload of 35 to 55 to meet the needs of the early learning programs in the area. The goal was to prepare77 early learning programs for assessment/recertification. The Board has 77 early learning programs waiting to be assessed since April 2024. The mentors worked diligently to assist these programs meet the requirements in preparation of their assessment/recertification notice.
</t>
    </r>
    <r>
      <rPr>
        <b/>
        <sz val="12"/>
        <rFont val="Aptos Narrow"/>
        <family val="2"/>
        <scheme val="minor"/>
      </rPr>
      <t xml:space="preserve">Targeted Outreach: </t>
    </r>
    <r>
      <rPr>
        <sz val="12"/>
        <rFont val="Aptos Narrow"/>
        <family val="2"/>
        <scheme val="minor"/>
      </rPr>
      <t xml:space="preserve">2 Texas Rising Star mentor staff  
</t>
    </r>
    <r>
      <rPr>
        <b/>
        <sz val="12"/>
        <rFont val="Aptos Narrow"/>
        <family val="2"/>
        <scheme val="minor"/>
      </rPr>
      <t xml:space="preserve">Measurable Outcome: </t>
    </r>
    <r>
      <rPr>
        <sz val="12"/>
        <rFont val="Aptos Narrow"/>
        <family val="2"/>
        <scheme val="minor"/>
      </rPr>
      <t xml:space="preserve">Success will be measured by all 77 child care programs reaching 100% of the CLI Engage documentation upload requirements to prepare for assessments/certifications.  
</t>
    </r>
    <r>
      <rPr>
        <b/>
        <sz val="12"/>
        <rFont val="Aptos Narrow"/>
        <family val="2"/>
        <scheme val="minor"/>
      </rPr>
      <t>Update Q3</t>
    </r>
    <r>
      <rPr>
        <sz val="12"/>
        <rFont val="Aptos Narrow"/>
        <family val="2"/>
        <scheme val="minor"/>
      </rPr>
      <t>: Texas Rising Star Staff Personnel Bonuses activity added.</t>
    </r>
  </si>
  <si>
    <t xml:space="preserve">Curriculum </t>
  </si>
  <si>
    <r>
      <rPr>
        <b/>
        <sz val="12"/>
        <rFont val="Aptos Narrow"/>
        <family val="2"/>
        <scheme val="minor"/>
      </rPr>
      <t>Activity:</t>
    </r>
    <r>
      <rPr>
        <sz val="12"/>
        <rFont val="Aptos Narrow"/>
        <family val="2"/>
        <scheme val="minor"/>
      </rPr>
      <t xml:space="preserve"> Based on survey results, the Brazos Valley will offer early learning programs a choice of Frog street Curriculum, Creative Curriculum or Circle Curriculum, which are comprehensive, research-based programs that integrate instruction across all developmental domains. The curriculum will be available </t>
    </r>
    <r>
      <rPr>
        <strike/>
        <sz val="12"/>
        <color rgb="FFC00000"/>
        <rFont val="Aptos Narrow"/>
        <family val="2"/>
        <scheme val="minor"/>
      </rPr>
      <t xml:space="preserve"> </t>
    </r>
    <r>
      <rPr>
        <sz val="12"/>
        <color rgb="FFC00000"/>
        <rFont val="Aptos Narrow"/>
        <family val="2"/>
        <scheme val="minor"/>
      </rPr>
      <t xml:space="preserve">to </t>
    </r>
    <r>
      <rPr>
        <sz val="12"/>
        <rFont val="Aptos Narrow"/>
        <family val="2"/>
        <scheme val="minor"/>
      </rPr>
      <t xml:space="preserve">Pre-Kindergarten. The curriculum will be awarded to early learning programs who have expressed a need that is reflected in their assessments and relationship with their mentor.  The Continuous Quality Improvement Plan will reflect the chosen curriculum by each early learning program and the Board will also provide training to the child care program staff for the chosen curriculum.
</t>
    </r>
    <r>
      <rPr>
        <b/>
        <sz val="12"/>
        <rFont val="Aptos Narrow"/>
        <family val="2"/>
        <scheme val="minor"/>
      </rPr>
      <t xml:space="preserve">Targeted Outreach: </t>
    </r>
    <r>
      <rPr>
        <sz val="12"/>
        <rFont val="Aptos Narrow"/>
        <family val="2"/>
        <scheme val="minor"/>
      </rPr>
      <t>Goal is to purchase curriculum for up to 15</t>
    </r>
    <r>
      <rPr>
        <b/>
        <sz val="12"/>
        <color rgb="FFC00000"/>
        <rFont val="Aptos Narrow"/>
        <family val="2"/>
        <scheme val="minor"/>
      </rPr>
      <t xml:space="preserve"> </t>
    </r>
    <r>
      <rPr>
        <sz val="12"/>
        <rFont val="Aptos Narrow"/>
        <family val="2"/>
        <scheme val="minor"/>
      </rPr>
      <t xml:space="preserve">early learning programs.  
</t>
    </r>
    <r>
      <rPr>
        <b/>
        <sz val="12"/>
        <rFont val="Aptos Narrow"/>
        <family val="2"/>
        <scheme val="minor"/>
      </rPr>
      <t xml:space="preserve">Measurable Outcome: </t>
    </r>
    <r>
      <rPr>
        <sz val="12"/>
        <rFont val="Aptos Narrow"/>
        <family val="2"/>
        <scheme val="minor"/>
      </rPr>
      <t>Success will be measured by early learning programs who receive the curriculum, maintain or increase their Texas Rising Star certification level throughout FY2025 by using the classroom assessment tool. This will be based on Category 2 and 3 scores only (as these are the categories most impacted by the curriculum).</t>
    </r>
  </si>
  <si>
    <t>Parent Education Event</t>
  </si>
  <si>
    <r>
      <rPr>
        <b/>
        <sz val="12"/>
        <rFont val="Aptos Narrow"/>
        <family val="2"/>
        <scheme val="minor"/>
      </rPr>
      <t xml:space="preserve">Activity: </t>
    </r>
    <r>
      <rPr>
        <sz val="12"/>
        <rFont val="Aptos Narrow"/>
        <family val="2"/>
        <scheme val="minor"/>
      </rPr>
      <t xml:space="preserve">The Brazos Valley Board will host a Family Engagement evening workshop with emphasis on Language and Literacy for all early learning programs and their families who have CCS children enrolled. The Family Language and Literacy evening workshop will be hosted in the Spring FY2025. A one-hour presentation on the importance of Language and Literacy will be the topic for the event. One book will be given per family that attends the workshop. *If the parent(s) have more than one CCS child enrolled then they will receive a book for each CCS child enrolled. 
</t>
    </r>
    <r>
      <rPr>
        <b/>
        <sz val="12"/>
        <rFont val="Aptos Narrow"/>
        <family val="2"/>
        <scheme val="minor"/>
      </rPr>
      <t xml:space="preserve">Targeted Outreach: </t>
    </r>
    <r>
      <rPr>
        <sz val="12"/>
        <rFont val="Aptos Narrow"/>
        <family val="2"/>
        <scheme val="minor"/>
      </rPr>
      <t xml:space="preserve">Board goal is to have up to 50 CCS parent(s) in attendance.  
</t>
    </r>
    <r>
      <rPr>
        <b/>
        <sz val="12"/>
        <rFont val="Aptos Narrow"/>
        <family val="2"/>
        <scheme val="minor"/>
      </rPr>
      <t>Measurable Outcome:</t>
    </r>
    <r>
      <rPr>
        <sz val="12"/>
        <rFont val="Aptos Narrow"/>
        <family val="2"/>
        <scheme val="minor"/>
      </rPr>
      <t xml:space="preserve"> The Board will measure success by the number of parent(s) who attend and receive a book for their child.</t>
    </r>
  </si>
  <si>
    <t xml:space="preserve">Texas Rising Star Banners </t>
  </si>
  <si>
    <r>
      <rPr>
        <b/>
        <strike/>
        <sz val="12"/>
        <rFont val="Aptos Narrow"/>
        <family val="2"/>
        <scheme val="minor"/>
      </rPr>
      <t xml:space="preserve">Activity: </t>
    </r>
    <r>
      <rPr>
        <strike/>
        <sz val="12"/>
        <rFont val="Aptos Narrow"/>
        <family val="2"/>
        <scheme val="minor"/>
      </rPr>
      <t xml:space="preserve">The Brazos Valley Board will provide Texas Rising Star banners to early learning programs that achieve Texas Rising Star certification. These banners will allow early learning programs to display their accomplishments of attaining star-levels within the Texas Rising Star program to parents and community partners that visit their centers and to encourage enrollment in quality early learning programs. 
</t>
    </r>
    <r>
      <rPr>
        <b/>
        <strike/>
        <sz val="12"/>
        <rFont val="Aptos Narrow"/>
        <family val="2"/>
        <scheme val="minor"/>
      </rPr>
      <t xml:space="preserve">Targeted Outreach: </t>
    </r>
    <r>
      <rPr>
        <strike/>
        <sz val="12"/>
        <rFont val="Aptos Narrow"/>
        <family val="2"/>
        <scheme val="minor"/>
      </rPr>
      <t xml:space="preserve"> 50 early learning programs
</t>
    </r>
    <r>
      <rPr>
        <b/>
        <strike/>
        <sz val="12"/>
        <rFont val="Aptos Narrow"/>
        <family val="2"/>
        <scheme val="minor"/>
      </rPr>
      <t xml:space="preserve">Measurable Outcome: </t>
    </r>
    <r>
      <rPr>
        <strike/>
        <sz val="12"/>
        <rFont val="Aptos Narrow"/>
        <family val="2"/>
        <scheme val="minor"/>
      </rPr>
      <t xml:space="preserve">Success will be measured by the number of early learning programs who achieve Texas Rising Star or raise their Texas Rising Star star-level in FY2025. 
</t>
    </r>
    <r>
      <rPr>
        <strike/>
        <sz val="12"/>
        <color rgb="FFC00000"/>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 xml:space="preserve">The Board did not receive any submission requests for this activity. The funding set aside for this activity ($2,500) was moved to two separate Infant and Toddler activities for Outdoor and Indoor materials. </t>
    </r>
  </si>
  <si>
    <t xml:space="preserve">Health and Safety Supplies </t>
  </si>
  <si>
    <r>
      <rPr>
        <b/>
        <sz val="12"/>
        <rFont val="Aptos Narrow"/>
        <family val="2"/>
        <scheme val="minor"/>
      </rPr>
      <t xml:space="preserve">Activity: </t>
    </r>
    <r>
      <rPr>
        <sz val="12"/>
        <rFont val="Aptos Narrow"/>
        <family val="2"/>
        <scheme val="minor"/>
      </rPr>
      <t xml:space="preserve">The Brazos Valley Board will continue to support early learning programs through purchasing health and safety supplies. These supplies, such as locking medicine cabinets, electrical outlet covers, security cameras and two-way radios, will assist in keeping the early learning programs safe and secure.  
</t>
    </r>
    <r>
      <rPr>
        <b/>
        <sz val="12"/>
        <rFont val="Aptos Narrow"/>
        <family val="2"/>
        <scheme val="minor"/>
      </rPr>
      <t xml:space="preserve">Targeted Outreach: </t>
    </r>
    <r>
      <rPr>
        <sz val="12"/>
        <rFont val="Aptos Narrow"/>
        <family val="2"/>
        <scheme val="minor"/>
      </rPr>
      <t xml:space="preserve">Board goals is to assist up to 25 early learning programs.  
</t>
    </r>
    <r>
      <rPr>
        <b/>
        <sz val="12"/>
        <rFont val="Aptos Narrow"/>
        <family val="2"/>
        <scheme val="minor"/>
      </rPr>
      <t xml:space="preserve">Measurable Outcome: </t>
    </r>
    <r>
      <rPr>
        <sz val="12"/>
        <rFont val="Aptos Narrow"/>
        <family val="2"/>
        <scheme val="minor"/>
      </rPr>
      <t xml:space="preserve">The Board will measure success based upon early learning programs not being cited for health and safety standards during Child Care Regulation visits.  </t>
    </r>
  </si>
  <si>
    <t xml:space="preserve">First Aid/CPR and Food Handlers Training
</t>
  </si>
  <si>
    <r>
      <rPr>
        <b/>
        <strike/>
        <sz val="12"/>
        <rFont val="Aptos Narrow"/>
        <family val="2"/>
        <scheme val="minor"/>
      </rPr>
      <t xml:space="preserve">Activity: </t>
    </r>
    <r>
      <rPr>
        <strike/>
        <sz val="12"/>
        <rFont val="Aptos Narrow"/>
        <family val="2"/>
        <scheme val="minor"/>
      </rPr>
      <t xml:space="preserve">The Brazos Valley Board will offer First Aid/CPR and Food Handlers classes on a routine basis for early learning program staff. These classes will ensure that all new and returning staff stay current on their First Aid/CPR and or Food Handlers Certifications. Goal is to offer an option for early learning program staff to be certified in First Aid/CPR and for cooks to maintain their Food Handlers Certification.  
</t>
    </r>
    <r>
      <rPr>
        <b/>
        <strike/>
        <sz val="12"/>
        <rFont val="Aptos Narrow"/>
        <family val="2"/>
        <scheme val="minor"/>
      </rPr>
      <t xml:space="preserve">Targeted Outreach: </t>
    </r>
    <r>
      <rPr>
        <strike/>
        <sz val="12"/>
        <rFont val="Aptos Narrow"/>
        <family val="2"/>
        <scheme val="minor"/>
      </rPr>
      <t xml:space="preserve">25 early learning program staff 
</t>
    </r>
    <r>
      <rPr>
        <b/>
        <strike/>
        <sz val="12"/>
        <rFont val="Aptos Narrow"/>
        <family val="2"/>
        <scheme val="minor"/>
      </rPr>
      <t xml:space="preserve">Measurable Outcome: </t>
    </r>
    <r>
      <rPr>
        <strike/>
        <sz val="12"/>
        <rFont val="Aptos Narrow"/>
        <family val="2"/>
        <scheme val="minor"/>
      </rPr>
      <t xml:space="preserve">The measurable outcome will ensure staff are in compliance with Child Care Regulation and/or Local Health Department Regulation. 
</t>
    </r>
    <r>
      <rPr>
        <sz val="12"/>
        <color rgb="FFC00000"/>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The Board did not receive any submission requests for this training. The funding set aside for this activity ($8,000) was moved to the Blinn College activity.</t>
    </r>
  </si>
  <si>
    <t>NONE</t>
  </si>
  <si>
    <t>NA</t>
  </si>
  <si>
    <t>National Association Education Young Children (NAEYC) Renewal Reimbursement</t>
  </si>
  <si>
    <r>
      <rPr>
        <b/>
        <strike/>
        <sz val="12"/>
        <rFont val="Aptos Narrow"/>
        <family val="2"/>
        <scheme val="minor"/>
      </rPr>
      <t xml:space="preserve">Activity: </t>
    </r>
    <r>
      <rPr>
        <strike/>
        <sz val="12"/>
        <rFont val="Aptos Narrow"/>
        <family val="2"/>
        <scheme val="minor"/>
      </rPr>
      <t xml:space="preserve">The Brazos Valley Board will provide reimbursement for renewal fees as well as providing technical assistance to early learning programs to maintain National Association Education Young Children (NAEYC) accreditation. 
</t>
    </r>
    <r>
      <rPr>
        <b/>
        <strike/>
        <sz val="12"/>
        <rFont val="Aptos Narrow"/>
        <family val="2"/>
        <scheme val="minor"/>
      </rPr>
      <t xml:space="preserve">Targeted Outreach: </t>
    </r>
    <r>
      <rPr>
        <strike/>
        <sz val="12"/>
        <rFont val="Aptos Narrow"/>
        <family val="2"/>
        <scheme val="minor"/>
      </rPr>
      <t xml:space="preserve">4 early learning programs 
</t>
    </r>
    <r>
      <rPr>
        <b/>
        <strike/>
        <sz val="12"/>
        <rFont val="Aptos Narrow"/>
        <family val="2"/>
        <scheme val="minor"/>
      </rPr>
      <t xml:space="preserve">Measurable Outcome: </t>
    </r>
    <r>
      <rPr>
        <strike/>
        <sz val="12"/>
        <rFont val="Aptos Narrow"/>
        <family val="2"/>
        <scheme val="minor"/>
      </rPr>
      <t xml:space="preserve">Success will be measured by the number of early learning programs who achieve or maintain NAEYC accreditation.  
</t>
    </r>
    <r>
      <rPr>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The Board did not receive any submission requests for reimbursement before the end of FY25. The funding set aside for this activity ($2,700) was moved to the Blinn College activity.</t>
    </r>
  </si>
  <si>
    <t xml:space="preserve">Wage Supplements for Staff Retention </t>
  </si>
  <si>
    <r>
      <rPr>
        <b/>
        <sz val="12"/>
        <color rgb="FF000000"/>
        <rFont val="Aptos Narrow"/>
        <family val="2"/>
        <scheme val="minor"/>
      </rPr>
      <t xml:space="preserve">Activity: </t>
    </r>
    <r>
      <rPr>
        <sz val="12"/>
        <color rgb="FF000000"/>
        <rFont val="Aptos Narrow"/>
        <family val="2"/>
        <scheme val="minor"/>
      </rPr>
      <t xml:space="preserve">Based on survey results, the Brazos Valley Board will provide wage supplements to support staff retention of early learning program staff (*This currently applies only to center-based sites.) These stipends will be distributed as follows: $1,000.00 for 2 years of employment, $1,500.00 for 5 years of employment, and $2,000.00 for 10 plus years of employment. 
Additionally, a Recruitment stipend of $150.00 per newly hired staff upon completion of 90 days of employment from their hire date and a positive performance evaluation will be offered. 
An additional $50.00 per each Early Childhood credential completed from October 1, 2024 through May 31, 2025 will also be provided. The goal is to improve staff retention for all early learning programs.  
</t>
    </r>
    <r>
      <rPr>
        <b/>
        <sz val="12"/>
        <color rgb="FF000000"/>
        <rFont val="Aptos Narrow"/>
        <family val="2"/>
        <scheme val="minor"/>
      </rPr>
      <t xml:space="preserve">Targeted Outreach: at least </t>
    </r>
    <r>
      <rPr>
        <sz val="12"/>
        <color rgb="FF000000"/>
        <rFont val="Aptos Narrow"/>
        <family val="2"/>
        <scheme val="minor"/>
      </rPr>
      <t>10 early learning program staff</t>
    </r>
    <r>
      <rPr>
        <sz val="12"/>
        <color rgb="FFFF0000"/>
        <rFont val="Aptos Narrow"/>
        <family val="2"/>
        <scheme val="minor"/>
      </rPr>
      <t xml:space="preserve"> 
</t>
    </r>
    <r>
      <rPr>
        <b/>
        <sz val="12"/>
        <color rgb="FF000000"/>
        <rFont val="Aptos Narrow"/>
        <family val="2"/>
        <scheme val="minor"/>
      </rPr>
      <t xml:space="preserve">Measurable Outcome: </t>
    </r>
    <r>
      <rPr>
        <sz val="12"/>
        <color rgb="FF000000"/>
        <rFont val="Aptos Narrow"/>
        <family val="2"/>
        <scheme val="minor"/>
      </rPr>
      <t xml:space="preserve">Success will be measure by collecting feedback from Program Interest surveys along with criteria sent out annually. The measurable outcome will be at least 50% of staff receiving the stipend will remain employed 12 months post-award.
</t>
    </r>
    <r>
      <rPr>
        <b/>
        <sz val="12"/>
        <color rgb="FFC00000"/>
        <rFont val="Aptos Narrow"/>
        <family val="2"/>
        <scheme val="minor"/>
      </rPr>
      <t>Update Q4:</t>
    </r>
    <r>
      <rPr>
        <sz val="12"/>
        <color rgb="FFC00000"/>
        <rFont val="Aptos Narrow"/>
        <family val="2"/>
        <scheme val="minor"/>
      </rPr>
      <t xml:space="preserve"> The original amount allotted for this activity was $70,000. $1,000 was moved to this activity from the Associate Degree scholarship activity due to a lack of participation.</t>
    </r>
  </si>
  <si>
    <t>Workforce Solutions Cameron (WFS Cameron) FY25 child care quality plan is based on the needs of the early learning programs in Cameron County to ensure that programs can sustain and maintain Texas Rising Star standards. With the feedback collected from the individual programs' Continuous Quality Improvement Plan (CQIP) data, Texas Rising Star mentors, community partners, educators' feedback, and industry knowledge, WFS Cameron will support early learning programs in the following areas:
1. Texas Rising Star readiness
2. Reinforcing infant and toddler resources and services
3. Providing inclusion support for children with disabilities and trauma-informed care
4. Strengthening the local early childhood workforce community
WFS Cameron will measure the plan's outcomes using several indicators outlined within each activity. WFS Cameron will continue to work to deliver Texas Rising Star mentoring and continuous quality improvements to early learning programs in the area. We aim to augment child care quality to maximize the delivery and availability of safe and stable child care services for families working towards a sustainable lifestyle for their children. Additionally, Texas Rising Star tools allow local program staff to review assessment scores to determine the needs and provide a monetary incentive that will assist early learning programs improving areas of concern that may impact at the time of their annual monitoring visit. The Board understands the importance of continuously enhancing local processes, activities, and service deliveries to ensure early learning programs can implement quality mandates in their classrooms. As a result, WFS Cameron will support classrooms by assisting with resources to improve teacher-child interactions. This crucial pipeline significantly correlates with high-quality care and positive child outcomes.</t>
  </si>
  <si>
    <t>Narrative Description of Planned Activities 
Description must include estimated number of reach and type of participant, alignment to what need or Board strategy, which quarter(s) the activity will be implemented, and measurable outcome</t>
  </si>
  <si>
    <t>Classroom Materials Stipend</t>
  </si>
  <si>
    <r>
      <rPr>
        <b/>
        <sz val="12"/>
        <rFont val="Aptos Narrow"/>
        <family val="2"/>
        <scheme val="minor"/>
      </rPr>
      <t>Activity:</t>
    </r>
    <r>
      <rPr>
        <sz val="12"/>
        <rFont val="Aptos Narrow"/>
        <family val="2"/>
        <scheme val="minor"/>
      </rPr>
      <t xml:space="preserve"> Upon completion of a 6-hour in-person training specific to infant topics, the Board will provide a $5,000 stipend from Lakeshore Learning Materials for each participating infant classroom. programs may purchase items from a pre-approved list, such as cribs, evacuation cribs, changing tables, shelves and materials specific to update existing or new infant classrooms, as they need to be determined in collaboration with their mentor, Continuous Quality Improvement Plan and Child Care Regulations. Based on the directors survey conducted in the 4th quarter of 2024, 125 of programs stated the need for infant specific support and resources.  
</t>
    </r>
    <r>
      <rPr>
        <b/>
        <sz val="12"/>
        <rFont val="Aptos Narrow"/>
        <family val="2"/>
        <scheme val="minor"/>
      </rPr>
      <t>Target Outreach:</t>
    </r>
    <r>
      <rPr>
        <sz val="12"/>
        <rFont val="Aptos Narrow"/>
        <family val="2"/>
        <scheme val="minor"/>
      </rPr>
      <t xml:space="preserve"> 100 infant classrooms (certified Texas Rising Star or Entry-Level programs).  To determine the 100 programs (classrooms) who receive the equipment's, programs must complete an applications and provide specific justification on why they need the materials.
</t>
    </r>
    <r>
      <rPr>
        <b/>
        <sz val="12"/>
        <rFont val="Aptos Narrow"/>
        <family val="2"/>
        <scheme val="minor"/>
      </rPr>
      <t xml:space="preserve">Measurable Outcome:  </t>
    </r>
    <r>
      <rPr>
        <sz val="12"/>
        <rFont val="Aptos Narrow"/>
        <family val="2"/>
        <scheme val="minor"/>
      </rPr>
      <t xml:space="preserve">Increase/maintain the number of programs who score at the Four-Star level for Category 4: Indoor/Outdoor Learning Environments and Category 1: Director and Staff Qualifications and at least 90% of programs who receive the stipend to achieving this goal.  
</t>
    </r>
    <r>
      <rPr>
        <b/>
        <sz val="12"/>
        <rFont val="Aptos Narrow"/>
        <family val="2"/>
        <scheme val="minor"/>
      </rPr>
      <t>Update Q3:</t>
    </r>
    <r>
      <rPr>
        <sz val="12"/>
        <rFont val="Aptos Narrow"/>
        <family val="2"/>
        <scheme val="minor"/>
      </rPr>
      <t xml:space="preserve"> Anticipated Quarter Start changed from Q1 to Q2.</t>
    </r>
  </si>
  <si>
    <t xml:space="preserve">Professional Development - Classroom Materials Stipend </t>
  </si>
  <si>
    <r>
      <rPr>
        <b/>
        <sz val="12"/>
        <rFont val="Aptos Narrow"/>
        <family val="2"/>
        <scheme val="minor"/>
      </rPr>
      <t>Activity</t>
    </r>
    <r>
      <rPr>
        <sz val="12"/>
        <rFont val="Aptos Narrow"/>
        <family val="2"/>
        <scheme val="minor"/>
      </rPr>
      <t xml:space="preserve">: The Board will partner with Lakeshore Learning, Easterseals, Region One and Child Care Regulations to provide a 6-hour in-person training specific to infant topics for infant teachers and administrators. Based on the directors survey conducted in the 4th quarter of 2024, 125  programs stated the need for infant specific support and resources.  
</t>
    </r>
    <r>
      <rPr>
        <b/>
        <sz val="12"/>
        <rFont val="Aptos Narrow"/>
        <family val="2"/>
        <scheme val="minor"/>
      </rPr>
      <t>Target Outreach</t>
    </r>
    <r>
      <rPr>
        <sz val="12"/>
        <rFont val="Aptos Narrow"/>
        <family val="2"/>
        <scheme val="minor"/>
      </rPr>
      <t xml:space="preserve">: 300 infant child care educators
</t>
    </r>
    <r>
      <rPr>
        <b/>
        <sz val="12"/>
        <rFont val="Aptos Narrow"/>
        <family val="2"/>
        <scheme val="minor"/>
      </rPr>
      <t>Measurable Outcome:</t>
    </r>
    <r>
      <rPr>
        <sz val="12"/>
        <rFont val="Aptos Narrow"/>
        <family val="2"/>
        <scheme val="minor"/>
      </rPr>
      <t xml:space="preserve"> Increase/maintain the number of programs who score at the Four-Star level for Category 4: Indoor/Outdoor Learning Environments and Category 1: Director and Staff Qualifications and Training with at least 90% of programs who receive the stipend to achieving this goal.  
</t>
    </r>
    <r>
      <rPr>
        <b/>
        <sz val="12"/>
        <rFont val="Aptos Narrow"/>
        <family val="2"/>
        <scheme val="minor"/>
      </rPr>
      <t xml:space="preserve">Update Q3: </t>
    </r>
    <r>
      <rPr>
        <sz val="12"/>
        <rFont val="Aptos Narrow"/>
        <family val="2"/>
        <scheme val="minor"/>
      </rPr>
      <t>Anticipated Quarter Start changed from Q1 to Q2.</t>
    </r>
  </si>
  <si>
    <t xml:space="preserve">Infant &amp; Toddler Curriculum </t>
  </si>
  <si>
    <r>
      <rPr>
        <b/>
        <strike/>
        <sz val="12"/>
        <rFont val="Aptos Narrow"/>
        <family val="2"/>
        <scheme val="minor"/>
      </rPr>
      <t>Activity</t>
    </r>
    <r>
      <rPr>
        <strike/>
        <sz val="12"/>
        <rFont val="Aptos Narrow"/>
        <family val="2"/>
        <scheme val="minor"/>
      </rPr>
      <t xml:space="preserve">: The Board will purchase Frog Street Infant and Toddler Curriculum for child care programs. The goal is to attain 100% of child care programs to score a minimum of 2 points for Texas Rising Star measure P-PM-03 by purchasing an approved age-appropriate curriculum for each classroom. The Board conducted a needs survey to determine which centers/classrooms lack an approved curriculum, as well as collaboration with the Texas Rising Star mentors. 
</t>
    </r>
    <r>
      <rPr>
        <b/>
        <strike/>
        <sz val="12"/>
        <rFont val="Aptos Narrow"/>
        <family val="2"/>
        <scheme val="minor"/>
      </rPr>
      <t>Target Outreach:</t>
    </r>
    <r>
      <rPr>
        <strike/>
        <sz val="12"/>
        <rFont val="Aptos Narrow"/>
        <family val="2"/>
        <scheme val="minor"/>
      </rPr>
      <t xml:space="preserve"> 30 programs. 
</t>
    </r>
    <r>
      <rPr>
        <b/>
        <strike/>
        <sz val="12"/>
        <rFont val="Aptos Narrow"/>
        <family val="2"/>
        <scheme val="minor"/>
      </rPr>
      <t xml:space="preserve">Measurable Outcome: </t>
    </r>
    <r>
      <rPr>
        <strike/>
        <sz val="12"/>
        <rFont val="Aptos Narrow"/>
        <family val="2"/>
        <scheme val="minor"/>
      </rPr>
      <t xml:space="preserve">Increase/maintain the number of programs who score at the Texas Rising Star Three- or Four-Star level for Category 3 with at least 90% of programs who receive the curriculum achieving this goal.
</t>
    </r>
    <r>
      <rPr>
        <b/>
        <strike/>
        <sz val="12"/>
        <rFont val="Aptos Narrow"/>
        <family val="2"/>
        <scheme val="minor"/>
      </rPr>
      <t xml:space="preserve">Update Q3: </t>
    </r>
    <r>
      <rPr>
        <strike/>
        <sz val="12"/>
        <rFont val="Aptos Narrow"/>
        <family val="2"/>
        <scheme val="minor"/>
      </rPr>
      <t xml:space="preserve">Anticipated Quarter Start changed from Q3 to Q4.
</t>
    </r>
    <r>
      <rPr>
        <b/>
        <sz val="12"/>
        <color rgb="FFC00000"/>
        <rFont val="Aptos Narrow"/>
        <family val="2"/>
        <scheme val="minor"/>
      </rPr>
      <t xml:space="preserve">Update Q4: </t>
    </r>
    <r>
      <rPr>
        <sz val="12"/>
        <color rgb="FFC00000"/>
        <rFont val="Aptos Narrow"/>
        <family val="2"/>
        <scheme val="minor"/>
      </rPr>
      <t>The Board was unable to execute the purchase of curriculum due to the increased cost of the literacy kits, increasing the number of kits purchased in quarter 3 and the cost of hosting professional development. The $150,000 earmarked for this activity was moved to those applicable activities.</t>
    </r>
  </si>
  <si>
    <t xml:space="preserve">Professional Development - Infant &amp; Toddler Curriculum </t>
  </si>
  <si>
    <r>
      <rPr>
        <b/>
        <strike/>
        <sz val="12"/>
        <rFont val="Aptos Narrow"/>
        <family val="2"/>
        <scheme val="minor"/>
      </rPr>
      <t>Activity</t>
    </r>
    <r>
      <rPr>
        <strike/>
        <sz val="12"/>
        <rFont val="Aptos Narrow"/>
        <family val="2"/>
        <scheme val="minor"/>
      </rPr>
      <t>: As part of the curriculum purchase, the Board will host a curriculum training, in partnership with Frog Street, to prepare the teachers in how to use and implement the curriculum in the classroom.  The training will be divided into age groups and each center will be allowed to send 1-2 teachers per age group. The goal is to attain 100% of our child care programs to score a minimum of 2 points for Texas Rising Star measure P-PM-03 by purchasing an approved age-appropriate curriculum for each classroom.</t>
    </r>
    <r>
      <rPr>
        <b/>
        <strike/>
        <sz val="12"/>
        <rFont val="Aptos Narrow"/>
        <family val="2"/>
        <scheme val="minor"/>
      </rPr>
      <t xml:space="preserve">  </t>
    </r>
    <r>
      <rPr>
        <strike/>
        <sz val="12"/>
        <rFont val="Aptos Narrow"/>
        <family val="2"/>
        <scheme val="minor"/>
      </rPr>
      <t xml:space="preserve">The Board conducted a needs survey to determine which centers/classrooms lack an approved curriculum, as well as collaboration with the Texas Rising Star mentors.  
</t>
    </r>
    <r>
      <rPr>
        <b/>
        <strike/>
        <sz val="12"/>
        <rFont val="Aptos Narrow"/>
        <family val="2"/>
        <scheme val="minor"/>
      </rPr>
      <t>Target Outreach:</t>
    </r>
    <r>
      <rPr>
        <strike/>
        <sz val="12"/>
        <rFont val="Aptos Narrow"/>
        <family val="2"/>
        <scheme val="minor"/>
      </rPr>
      <t xml:space="preserve"> approximately 200 infant and toddler teachers.  
</t>
    </r>
    <r>
      <rPr>
        <b/>
        <strike/>
        <sz val="12"/>
        <rFont val="Aptos Narrow"/>
        <family val="2"/>
        <scheme val="minor"/>
      </rPr>
      <t xml:space="preserve">Measurable Outcome: </t>
    </r>
    <r>
      <rPr>
        <strike/>
        <sz val="12"/>
        <rFont val="Aptos Narrow"/>
        <family val="2"/>
        <scheme val="minor"/>
      </rPr>
      <t xml:space="preserve">Increase/maintain the number of programs who score at the Texas Rising Star Three- or Four-Star for Category 3 with at least 90% of programs who receive the curriculum achieving this goal. 
</t>
    </r>
    <r>
      <rPr>
        <i/>
        <strike/>
        <sz val="12"/>
        <rFont val="Aptos Narrow"/>
        <family val="2"/>
        <scheme val="minor"/>
      </rPr>
      <t xml:space="preserve">The cost of the training is included in the price of the curriculum.
</t>
    </r>
    <r>
      <rPr>
        <b/>
        <strike/>
        <sz val="12"/>
        <rFont val="Aptos Narrow"/>
        <family val="2"/>
        <scheme val="minor"/>
      </rPr>
      <t xml:space="preserve">Update Q3: </t>
    </r>
    <r>
      <rPr>
        <strike/>
        <sz val="12"/>
        <rFont val="Aptos Narrow"/>
        <family val="2"/>
        <scheme val="minor"/>
      </rPr>
      <t xml:space="preserve">Anticipated Quarter Start changed from Q3 to Q4.
</t>
    </r>
    <r>
      <rPr>
        <b/>
        <sz val="12"/>
        <color rgb="FFC00000"/>
        <rFont val="Aptos Narrow"/>
        <family val="2"/>
        <scheme val="minor"/>
      </rPr>
      <t xml:space="preserve">Update Q4: </t>
    </r>
    <r>
      <rPr>
        <sz val="12"/>
        <color rgb="FFC00000"/>
        <rFont val="Aptos Narrow"/>
        <family val="2"/>
        <scheme val="minor"/>
      </rPr>
      <t>The Board did not offer a curriculum training as the Board didn't execute the purchase of curriculum kits.</t>
    </r>
  </si>
  <si>
    <t>Board Hosted - Child Care Conference</t>
  </si>
  <si>
    <r>
      <rPr>
        <b/>
        <sz val="12"/>
        <color theme="1"/>
        <rFont val="Aptos Narrow"/>
        <family val="2"/>
        <scheme val="minor"/>
      </rPr>
      <t>Activity</t>
    </r>
    <r>
      <rPr>
        <sz val="12"/>
        <color theme="1"/>
        <rFont val="Aptos Narrow"/>
        <family val="2"/>
        <scheme val="minor"/>
      </rPr>
      <t xml:space="preserve">: The Board will host an annual child care conference for early learning program administrators and child care staff.  The Board conducted a needs assessment/survey in September 2024, and it was determined that programs want more in-person hands-on training activities. We will use data collected to determine specific topics and the participants will earn up to 6 hours. The goal is to provide quality, in-person training to teachers/administrators to improve knowledge and quality education in the classroom and to increase/maintain an overall Three-Star star-level at minimum for Category 1: Director and Staff Qualifications, while meeting the required Child Care Regulation Minimum Standards for professional development.  
</t>
    </r>
    <r>
      <rPr>
        <b/>
        <sz val="12"/>
        <color theme="1"/>
        <rFont val="Aptos Narrow"/>
        <family val="2"/>
        <scheme val="minor"/>
      </rPr>
      <t xml:space="preserve">Target Outreach: </t>
    </r>
    <r>
      <rPr>
        <sz val="12"/>
        <color theme="1"/>
        <rFont val="Aptos Narrow"/>
        <family val="2"/>
        <scheme val="minor"/>
      </rPr>
      <t xml:space="preserve">850 early learning program administrators and child care staff
</t>
    </r>
    <r>
      <rPr>
        <b/>
        <sz val="12"/>
        <color theme="1"/>
        <rFont val="Aptos Narrow"/>
        <family val="2"/>
        <scheme val="minor"/>
      </rPr>
      <t>Measurable Outcome:</t>
    </r>
    <r>
      <rPr>
        <sz val="12"/>
        <color theme="1"/>
        <rFont val="Aptos Narrow"/>
        <family val="2"/>
        <scheme val="minor"/>
      </rPr>
      <t xml:space="preserve">  The Board will use the successful completion of Continuous Quality Improvement Plan goals and assessment scores to measure if training sessions, paired with mentoring, provided improvement in Texas Rising Star measures, with at least 90% of programs receiving trainings to achieve this goal.    </t>
    </r>
  </si>
  <si>
    <t>Board Hosted - Child Care Conference (Spanish)</t>
  </si>
  <si>
    <r>
      <rPr>
        <b/>
        <sz val="12"/>
        <rFont val="Aptos Narrow"/>
        <family val="2"/>
        <scheme val="minor"/>
      </rPr>
      <t>Activity</t>
    </r>
    <r>
      <rPr>
        <sz val="12"/>
        <rFont val="Aptos Narrow"/>
        <family val="2"/>
        <scheme val="minor"/>
      </rPr>
      <t xml:space="preserve">: The Board will host an all-Spanish conference on topics related to child development for all ages: infant, toddler, preschool and school-age. The Board conducted a needs assessment/survey in September 2024, and it was determined that centers are requesting more trainings in their native language of Spanish. The goal is to provide 6-hour in-person training, in their language of preference, and have center staff increase their knowledge in child development, classroom management, discipline and other child-related topics. The training hours will also help programs meet the required in-person training hours for Child Care Regulation.     
</t>
    </r>
    <r>
      <rPr>
        <b/>
        <sz val="12"/>
        <rFont val="Aptos Narrow"/>
        <family val="2"/>
        <scheme val="minor"/>
      </rPr>
      <t>Target Outreach:</t>
    </r>
    <r>
      <rPr>
        <sz val="12"/>
        <rFont val="Aptos Narrow"/>
        <family val="2"/>
        <scheme val="minor"/>
      </rPr>
      <t xml:space="preserve"> The Board plans to invite an estimated</t>
    </r>
    <r>
      <rPr>
        <b/>
        <sz val="12"/>
        <rFont val="Aptos Narrow"/>
        <family val="2"/>
        <scheme val="minor"/>
      </rPr>
      <t xml:space="preserve"> </t>
    </r>
    <r>
      <rPr>
        <sz val="12"/>
        <rFont val="Aptos Narrow"/>
        <family val="2"/>
        <scheme val="minor"/>
      </rPr>
      <t>300 administrators and program staff</t>
    </r>
    <r>
      <rPr>
        <b/>
        <sz val="12"/>
        <rFont val="Aptos Narrow"/>
        <family val="2"/>
        <scheme val="minor"/>
      </rPr>
      <t xml:space="preserve"> </t>
    </r>
    <r>
      <rPr>
        <sz val="12"/>
        <rFont val="Aptos Narrow"/>
        <family val="2"/>
        <scheme val="minor"/>
      </rPr>
      <t xml:space="preserve">to attend the in-person training.  
</t>
    </r>
    <r>
      <rPr>
        <b/>
        <sz val="12"/>
        <rFont val="Aptos Narrow"/>
        <family val="2"/>
        <scheme val="minor"/>
      </rPr>
      <t>Measurable Outcome:</t>
    </r>
    <r>
      <rPr>
        <sz val="12"/>
        <rFont val="Aptos Narrow"/>
        <family val="2"/>
        <scheme val="minor"/>
      </rPr>
      <t xml:space="preserve"> Increase/maintain the number of certified programs who score at Three-Star for Category 2: Teacher/Child Interaction by receiving training in their preferred language; and Category 1: Director and Staff Qualifications and Training, with at least 90% of programs achieving this goal. 
</t>
    </r>
    <r>
      <rPr>
        <b/>
        <sz val="12"/>
        <rFont val="Aptos Narrow"/>
        <family val="2"/>
        <scheme val="minor"/>
      </rPr>
      <t xml:space="preserve">Update Q3: </t>
    </r>
    <r>
      <rPr>
        <sz val="12"/>
        <rFont val="Aptos Narrow"/>
        <family val="2"/>
        <scheme val="minor"/>
      </rPr>
      <t>Anticipated Quarter Start changed from Q2 to Q3.</t>
    </r>
  </si>
  <si>
    <t>Curriculum Professional Development</t>
  </si>
  <si>
    <r>
      <rPr>
        <b/>
        <strike/>
        <sz val="12"/>
        <rFont val="Aptos Narrow"/>
        <family val="2"/>
        <scheme val="minor"/>
      </rPr>
      <t>Activity</t>
    </r>
    <r>
      <rPr>
        <strike/>
        <sz val="12"/>
        <rFont val="Aptos Narrow"/>
        <family val="2"/>
        <scheme val="minor"/>
      </rPr>
      <t xml:space="preserve">: The Board will host a curriculum training, in partnership with Frog Street, to prepare the teachers on how to use and implement the curriculum in the classroom. The training will be divided into age groups staff serve. The Board conducted a needs survey to determine which centers/classrooms lack an approved curriculum, as well as collaboration with the Texas Rising Star mentors. 
</t>
    </r>
    <r>
      <rPr>
        <b/>
        <strike/>
        <sz val="12"/>
        <rFont val="Aptos Narrow"/>
        <family val="2"/>
        <scheme val="minor"/>
      </rPr>
      <t>Target Outreach:</t>
    </r>
    <r>
      <rPr>
        <strike/>
        <sz val="12"/>
        <rFont val="Aptos Narrow"/>
        <family val="2"/>
        <scheme val="minor"/>
      </rPr>
      <t xml:space="preserve"> serve and will train approximately</t>
    </r>
    <r>
      <rPr>
        <b/>
        <strike/>
        <sz val="12"/>
        <rFont val="Aptos Narrow"/>
        <family val="2"/>
        <scheme val="minor"/>
      </rPr>
      <t xml:space="preserve"> </t>
    </r>
    <r>
      <rPr>
        <strike/>
        <sz val="12"/>
        <rFont val="Aptos Narrow"/>
        <family val="2"/>
        <scheme val="minor"/>
      </rPr>
      <t xml:space="preserve">100 Pre-K3 and Pre-K teachers.
</t>
    </r>
    <r>
      <rPr>
        <b/>
        <strike/>
        <sz val="12"/>
        <rFont val="Aptos Narrow"/>
        <family val="2"/>
        <scheme val="minor"/>
      </rPr>
      <t>Measurable Outcome:</t>
    </r>
    <r>
      <rPr>
        <strike/>
        <sz val="12"/>
        <rFont val="Aptos Narrow"/>
        <family val="2"/>
        <scheme val="minor"/>
      </rPr>
      <t xml:space="preserve"> The goal of this activity is to support program in</t>
    </r>
    <r>
      <rPr>
        <b/>
        <strike/>
        <sz val="12"/>
        <rFont val="Aptos Narrow"/>
        <family val="2"/>
        <scheme val="minor"/>
      </rPr>
      <t xml:space="preserve"> </t>
    </r>
    <r>
      <rPr>
        <strike/>
        <sz val="12"/>
        <rFont val="Aptos Narrow"/>
        <family val="2"/>
        <scheme val="minor"/>
      </rPr>
      <t xml:space="preserve">increasing/maintaining the program's Category 3 overall score. </t>
    </r>
    <r>
      <rPr>
        <b/>
        <strike/>
        <sz val="12"/>
        <rFont val="Aptos Narrow"/>
        <family val="2"/>
        <scheme val="minor"/>
      </rPr>
      <t xml:space="preserve">
</t>
    </r>
    <r>
      <rPr>
        <i/>
        <strike/>
        <sz val="12"/>
        <rFont val="Aptos Narrow"/>
        <family val="2"/>
        <scheme val="minor"/>
      </rPr>
      <t xml:space="preserve">The cost of the professional development is included in the purchase of the curriculum.
</t>
    </r>
    <r>
      <rPr>
        <b/>
        <strike/>
        <sz val="12"/>
        <rFont val="Aptos Narrow"/>
        <family val="2"/>
        <scheme val="minor"/>
      </rPr>
      <t>Update Q3:</t>
    </r>
    <r>
      <rPr>
        <strike/>
        <sz val="12"/>
        <rFont val="Aptos Narrow"/>
        <family val="2"/>
        <scheme val="minor"/>
      </rPr>
      <t xml:space="preserve"> Anticipated Quarter Start changed from Q2 to Q4.
</t>
    </r>
    <r>
      <rPr>
        <strike/>
        <sz val="12"/>
        <color rgb="FFC00000"/>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The Board did not offer a curriculum training as the Board didn't execute the purchase of curriculum kits.</t>
    </r>
  </si>
  <si>
    <t>Professional Development - Literacy Kits</t>
  </si>
  <si>
    <r>
      <rPr>
        <b/>
        <sz val="12"/>
        <rFont val="Aptos Narrow"/>
        <family val="2"/>
        <scheme val="minor"/>
      </rPr>
      <t>Activity</t>
    </r>
    <r>
      <rPr>
        <sz val="12"/>
        <rFont val="Aptos Narrow"/>
        <family val="2"/>
        <scheme val="minor"/>
      </rPr>
      <t xml:space="preserve">: All programs who receive the literacy kit will attend up to 2 trainings, to learn how to implement the kit into their current lesson plans and daily schedules for the preschool classrooms, as well as younger children. A survey was conducted in November 2024, and it was determined that the kits have helped the centers in the pilot program in transitions, helping children calm down, help with themes and a broad range of fundamentals, and many are using the music/songs with the younger children as well. The goal is to improve/maintain the scores for Texas Rising Star Category 2: Teacher Child Interaction and Category 3 Program Administration. The kit provides activities to incorporate literacy and basic skills such by introducing interactive songs and chants; and it also provides activity kits to help with family engagement activities. </t>
    </r>
    <r>
      <rPr>
        <b/>
        <sz val="12"/>
        <rFont val="Aptos Narrow"/>
        <family val="2"/>
        <scheme val="minor"/>
      </rPr>
      <t xml:space="preserve">
Target Outreach: </t>
    </r>
    <r>
      <rPr>
        <sz val="12"/>
        <rFont val="Aptos Narrow"/>
        <family val="2"/>
        <scheme val="minor"/>
      </rPr>
      <t xml:space="preserve">160 administration and Pre-k teaching staff
</t>
    </r>
    <r>
      <rPr>
        <b/>
        <sz val="12"/>
        <rFont val="Aptos Narrow"/>
        <family val="2"/>
        <scheme val="minor"/>
      </rPr>
      <t xml:space="preserve">Measurable Outcome: </t>
    </r>
    <r>
      <rPr>
        <sz val="12"/>
        <rFont val="Aptos Narrow"/>
        <family val="2"/>
        <scheme val="minor"/>
      </rPr>
      <t xml:space="preserve">Increase in programs who will score at a Three-Star or above in Category 2: Teacher/Child Interaction and Category 3: Program Administration with at least 80% of the preschool classrooms achieving this goal. 
</t>
    </r>
    <r>
      <rPr>
        <i/>
        <sz val="12"/>
        <rFont val="Aptos Narrow"/>
        <family val="2"/>
        <scheme val="minor"/>
      </rPr>
      <t>The cost of the professional development is included in the purchase of the literacy kits.</t>
    </r>
    <r>
      <rPr>
        <sz val="12"/>
        <rFont val="Aptos Narrow"/>
        <family val="2"/>
        <scheme val="minor"/>
      </rPr>
      <t xml:space="preserve">
</t>
    </r>
    <r>
      <rPr>
        <b/>
        <sz val="12"/>
        <rFont val="Aptos Narrow"/>
        <family val="2"/>
        <scheme val="minor"/>
      </rPr>
      <t xml:space="preserve">Update Q3: </t>
    </r>
    <r>
      <rPr>
        <sz val="12"/>
        <rFont val="Aptos Narrow"/>
        <family val="2"/>
        <scheme val="minor"/>
      </rPr>
      <t>Anticipated Quarter Start changed from Q2 to Q3.</t>
    </r>
  </si>
  <si>
    <t>Leadership Training Course &amp; Special Needs Training</t>
  </si>
  <si>
    <r>
      <rPr>
        <b/>
        <sz val="12"/>
        <rFont val="Aptos Narrow"/>
        <family val="2"/>
        <scheme val="minor"/>
      </rPr>
      <t>Activity</t>
    </r>
    <r>
      <rPr>
        <sz val="12"/>
        <rFont val="Aptos Narrow"/>
        <family val="2"/>
        <scheme val="minor"/>
      </rPr>
      <t xml:space="preserve">: The Board will host a Leadership Training course for all CCS administrators. The Board conducted a needs assessment/survey in September 2024 and will use the data to determine the topics to be presented. The goal is for administrators to gain knowledge in best business practices, finance, team building and becoming leaders in the child care industry, while attaining 6 business hours for credit on Texas Rising Star measure S-DQT-04 and Child Care Regulation Minimum Standards. 
</t>
    </r>
    <r>
      <rPr>
        <b/>
        <sz val="12"/>
        <rFont val="Aptos Narrow"/>
        <family val="2"/>
        <scheme val="minor"/>
      </rPr>
      <t>Target Outreach:</t>
    </r>
    <r>
      <rPr>
        <sz val="12"/>
        <rFont val="Aptos Narrow"/>
        <family val="2"/>
        <scheme val="minor"/>
      </rPr>
      <t xml:space="preserve"> 200 CCS administrators 
</t>
    </r>
    <r>
      <rPr>
        <b/>
        <sz val="12"/>
        <rFont val="Aptos Narrow"/>
        <family val="2"/>
        <scheme val="minor"/>
      </rPr>
      <t>Measurable Outcome:</t>
    </r>
    <r>
      <rPr>
        <sz val="12"/>
        <rFont val="Aptos Narrow"/>
        <family val="2"/>
        <scheme val="minor"/>
      </rPr>
      <t xml:space="preserve"> Increase in the number of certified programs that will score Four-Star for Category 1 and meet the required management hours for CCR Minimum Standards for administrators/directors. 
</t>
    </r>
    <r>
      <rPr>
        <b/>
        <sz val="12"/>
        <rFont val="Aptos Narrow"/>
        <family val="2"/>
        <scheme val="minor"/>
      </rPr>
      <t>Activity</t>
    </r>
    <r>
      <rPr>
        <sz val="12"/>
        <rFont val="Aptos Narrow"/>
        <family val="2"/>
        <scheme val="minor"/>
      </rPr>
      <t xml:space="preserve">: The Board will host a training on Special Needs to train teachers on topics such as challenging behaviors, Autism, working with hyperactive children, speech, emotional issues, etc. We will partner with Easter Seals, Region One, Moody Clinic and the Behavior Science Department at our local community college to provide training sessions. The Board conducted a needs assessment/survey in September 2024 and will use the data to determine the topics to be presented. The goal is to increase awareness, promote inclusion and demonstrate how center staff can work together with families to provide the best environment for all children. 
</t>
    </r>
    <r>
      <rPr>
        <b/>
        <sz val="12"/>
        <rFont val="Aptos Narrow"/>
        <family val="2"/>
        <scheme val="minor"/>
      </rPr>
      <t xml:space="preserve">Target Outreach: </t>
    </r>
    <r>
      <rPr>
        <sz val="12"/>
        <rFont val="Aptos Narrow"/>
        <family val="2"/>
        <scheme val="minor"/>
      </rPr>
      <t xml:space="preserve">300 administration and Early Learning Program staff.
</t>
    </r>
    <r>
      <rPr>
        <b/>
        <sz val="12"/>
        <rFont val="Aptos Narrow"/>
        <family val="2"/>
        <scheme val="minor"/>
      </rPr>
      <t>Measurable Outcome: I</t>
    </r>
    <r>
      <rPr>
        <sz val="12"/>
        <rFont val="Aptos Narrow"/>
        <family val="2"/>
        <scheme val="minor"/>
      </rPr>
      <t xml:space="preserve">ncrease in identifying potential delays and referrals to appropriate resources and classroom support. </t>
    </r>
  </si>
  <si>
    <t>Texas Rising Star Personnel Costs</t>
  </si>
  <si>
    <t>CCQ 2%
CCM</t>
  </si>
  <si>
    <r>
      <rPr>
        <b/>
        <sz val="12"/>
        <rFont val="Aptos Narrow"/>
        <family val="2"/>
        <scheme val="minor"/>
      </rPr>
      <t>Activity</t>
    </r>
    <r>
      <rPr>
        <sz val="12"/>
        <rFont val="Aptos Narrow"/>
        <family val="2"/>
        <scheme val="minor"/>
      </rPr>
      <t xml:space="preserve">: The Board will continue to employ 6 FTE Texas Rising Star mentors, 1 FTE Quality Initiative Coordinator, and 1 FTE Texas Rising Star Program Support Specialist. The Quality Initiative Coordinator is responsible for all quality activity and reporting for the Board. The Texas Rising Star Program Support Specialist will be responsible for the maintained and uploading of documents, other administrative duties, and will serve as the Board's subject matter expert for TECPDS. These positions will allow mentors to focus on the properly mentoring and providing technical assistance to early learning programs. Additionally, this will allow the Board to offer additional trainings and professional development to programs that were not possible in the past due to staffing. This funding also includes mentor professional development opportunities in order for them to comply with </t>
    </r>
    <r>
      <rPr>
        <sz val="12"/>
        <rFont val="Aptos Narrow"/>
        <family val="2"/>
      </rPr>
      <t>§</t>
    </r>
    <r>
      <rPr>
        <sz val="12"/>
        <rFont val="Calibri"/>
        <family val="2"/>
      </rPr>
      <t>809.136</t>
    </r>
    <r>
      <rPr>
        <sz val="12"/>
        <rFont val="Aptos Narrow"/>
        <family val="2"/>
        <scheme val="minor"/>
      </rPr>
      <t xml:space="preserve">
</t>
    </r>
    <r>
      <rPr>
        <b/>
        <sz val="12"/>
        <rFont val="Aptos Narrow"/>
        <family val="2"/>
        <scheme val="minor"/>
      </rPr>
      <t xml:space="preserve">Target Outreach: </t>
    </r>
    <r>
      <rPr>
        <sz val="12"/>
        <rFont val="Aptos Narrow"/>
        <family val="2"/>
        <scheme val="minor"/>
      </rPr>
      <t xml:space="preserve">150 CCS programs (certified and Entry-Level)
</t>
    </r>
    <r>
      <rPr>
        <b/>
        <sz val="12"/>
        <rFont val="Aptos Narrow"/>
        <family val="2"/>
        <scheme val="minor"/>
      </rPr>
      <t xml:space="preserve">Update Q2: </t>
    </r>
    <r>
      <rPr>
        <sz val="12"/>
        <rFont val="Aptos Narrow"/>
        <family val="2"/>
        <scheme val="minor"/>
      </rPr>
      <t>Funding will be provided with $569,342 from CCQ and $163,888.82 from CCM</t>
    </r>
  </si>
  <si>
    <t>Initial Assessment Incentive</t>
  </si>
  <si>
    <r>
      <rPr>
        <b/>
        <sz val="12"/>
        <rFont val="Aptos Narrow"/>
        <family val="2"/>
        <scheme val="minor"/>
      </rPr>
      <t>Activity</t>
    </r>
    <r>
      <rPr>
        <sz val="12"/>
        <rFont val="Aptos Narrow"/>
        <family val="2"/>
        <scheme val="minor"/>
      </rPr>
      <t xml:space="preserve">: Board will continue to offer incentives to programs who complete their initial assessment. The incentive amount is tied to the certified star level. This incentive will help a program purchase materials and equipment to assist with the lowest scoring measures. The goal is to help improve these scores in time for the annual monitoring and possibly assist programs request a star level evaluation. This incentive will provide programs with an opportunity to purchase additional resources that can strengthen teaching supports and provide new resources for classrooms to deliver the highest quality of education
</t>
    </r>
    <r>
      <rPr>
        <b/>
        <sz val="12"/>
        <rFont val="Aptos Narrow"/>
        <family val="2"/>
        <scheme val="minor"/>
      </rPr>
      <t>Target Outreach:</t>
    </r>
    <r>
      <rPr>
        <sz val="12"/>
        <rFont val="Aptos Narrow"/>
        <family val="2"/>
        <scheme val="minor"/>
      </rPr>
      <t xml:space="preserve"> The Board estimates 95 programs</t>
    </r>
    <r>
      <rPr>
        <b/>
        <sz val="12"/>
        <rFont val="Aptos Narrow"/>
        <family val="2"/>
        <scheme val="minor"/>
      </rPr>
      <t xml:space="preserve"> </t>
    </r>
    <r>
      <rPr>
        <sz val="12"/>
        <rFont val="Aptos Narrow"/>
        <family val="2"/>
        <scheme val="minor"/>
      </rPr>
      <t xml:space="preserve">to qualify. 
</t>
    </r>
    <r>
      <rPr>
        <b/>
        <sz val="12"/>
        <rFont val="Aptos Narrow"/>
        <family val="2"/>
        <scheme val="minor"/>
      </rPr>
      <t>Measurable Outcome:</t>
    </r>
    <r>
      <rPr>
        <sz val="12"/>
        <rFont val="Aptos Narrow"/>
        <family val="2"/>
        <scheme val="minor"/>
      </rPr>
      <t xml:space="preserve"> Board will use Continuous Quality Improvement Plan goals and annual monitoring results to assess if programs are using the resources purchased to make successful progress in strengthening their areas of concerns. The measurable outcome will be improvement in scores in Categories 2 and 4 at the time of the program's unannounced monitoring.</t>
    </r>
  </si>
  <si>
    <t>Curriculum Purchase</t>
  </si>
  <si>
    <r>
      <rPr>
        <b/>
        <strike/>
        <sz val="12"/>
        <rFont val="Aptos Narrow"/>
        <family val="2"/>
        <scheme val="minor"/>
      </rPr>
      <t>Activity</t>
    </r>
    <r>
      <rPr>
        <strike/>
        <sz val="12"/>
        <rFont val="Aptos Narrow"/>
        <family val="2"/>
        <scheme val="minor"/>
      </rPr>
      <t>: The Board will purchase Frog Street Threes and Pre-K curriculum for early learning programs. The goal is to attain 100% of early learning programs a minimum of 2 points for Texas Rising Star measure P-PM-03. The Board conducted a needs survey</t>
    </r>
    <r>
      <rPr>
        <b/>
        <strike/>
        <sz val="12"/>
        <rFont val="Aptos Narrow"/>
        <family val="2"/>
        <scheme val="minor"/>
      </rPr>
      <t xml:space="preserve"> </t>
    </r>
    <r>
      <rPr>
        <strike/>
        <sz val="12"/>
        <rFont val="Aptos Narrow"/>
        <family val="2"/>
        <scheme val="minor"/>
      </rPr>
      <t xml:space="preserve">to determine which centers/classrooms lack an approved curriculum, as well as collaboration with the Texas Rising Star mentors. In addition to the curriculum purchase, the Board will host a curriculum training, in partnership with Frog Street, to prepare the teachers on how to use and implement the curriculum in the classroom. The goal of this activity is to support program in increasing/maintaining the program's Category 3 overall score. 
</t>
    </r>
    <r>
      <rPr>
        <b/>
        <strike/>
        <sz val="12"/>
        <rFont val="Aptos Narrow"/>
        <family val="2"/>
        <scheme val="minor"/>
      </rPr>
      <t>Target Outreach:</t>
    </r>
    <r>
      <rPr>
        <strike/>
        <sz val="12"/>
        <rFont val="Aptos Narrow"/>
        <family val="2"/>
        <scheme val="minor"/>
      </rPr>
      <t xml:space="preserve"> 25 early learning programs (25 classrooms) 
</t>
    </r>
    <r>
      <rPr>
        <b/>
        <strike/>
        <sz val="12"/>
        <rFont val="Aptos Narrow"/>
        <family val="2"/>
        <scheme val="minor"/>
      </rPr>
      <t xml:space="preserve">Measurable Outcome: </t>
    </r>
    <r>
      <rPr>
        <strike/>
        <sz val="12"/>
        <rFont val="Aptos Narrow"/>
        <family val="2"/>
        <scheme val="minor"/>
      </rPr>
      <t xml:space="preserve">Increase/maintain the number of programs who score at Three- or Four-Star for Category 3 with at least 90% of programs who receive the curriculum achieving this goal.
</t>
    </r>
    <r>
      <rPr>
        <b/>
        <strike/>
        <sz val="12"/>
        <rFont val="Aptos Narrow"/>
        <family val="2"/>
        <scheme val="minor"/>
      </rPr>
      <t xml:space="preserve">Update Q3: </t>
    </r>
    <r>
      <rPr>
        <strike/>
        <sz val="12"/>
        <rFont val="Aptos Narrow"/>
        <family val="2"/>
        <scheme val="minor"/>
      </rPr>
      <t xml:space="preserve">Anticipated Quarter Start changed from Q3 to Q4.
</t>
    </r>
    <r>
      <rPr>
        <strike/>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The Board was unable to execute the purchase of curriculum due to the increased cost of the literacy kits, increasing the number of kits purchased in quarter 3 and the cost of hosting professional development. The $50,000 earmarked for this activity was moved to those applicable activities.</t>
    </r>
  </si>
  <si>
    <t>Literacy Kits</t>
  </si>
  <si>
    <r>
      <rPr>
        <b/>
        <sz val="12"/>
        <rFont val="Aptos Narrow"/>
        <family val="2"/>
        <scheme val="minor"/>
      </rPr>
      <t>Activity</t>
    </r>
    <r>
      <rPr>
        <sz val="12"/>
        <rFont val="Aptos Narrow"/>
        <family val="2"/>
        <scheme val="minor"/>
      </rPr>
      <t xml:space="preserve">: The Board will purchase Celebrate Social and Emotional Learning Literacy Kits for child care programs to use within their PreK classrooms. The Board started a pilot program with 70 programs in June 2024 to determine if the kit will enhance their current curriculum. The pilot program consisted of 2 training sessions on how to use the kit. A survey was conducted in November 2024, and it was determined that the kits have helped the centers in the pilot program in transitions, helping children calm down, help with themes and a broad range of fundamentals, and many are using the music/songs with the younger children as well. The goal is to improve/maintain the scores for Texas Rising Star Category 2: Teacher Child Interaction and Category 3 Program Administration. The kit provides activities to incorporate literacy and basic skills such by introducing interactive songs and chants; and it also provides activity kits to help with family engagement activities. All programs who receive the kit will attend up to 2 trainings, to learn how to implement the kit into their current lesson plans and daily schedules for the preschool classrooms, as well as younger children. </t>
    </r>
    <r>
      <rPr>
        <b/>
        <sz val="12"/>
        <rFont val="Aptos Narrow"/>
        <family val="2"/>
        <scheme val="minor"/>
      </rPr>
      <t xml:space="preserve">
Target Outreach: </t>
    </r>
    <r>
      <rPr>
        <sz val="12"/>
        <rFont val="Aptos Narrow"/>
        <family val="2"/>
        <scheme val="minor"/>
      </rPr>
      <t xml:space="preserve">80 programs (80 classrooms)
</t>
    </r>
    <r>
      <rPr>
        <b/>
        <sz val="12"/>
        <rFont val="Aptos Narrow"/>
        <family val="2"/>
        <scheme val="minor"/>
      </rPr>
      <t xml:space="preserve">Measurable Outcome: </t>
    </r>
    <r>
      <rPr>
        <sz val="12"/>
        <rFont val="Aptos Narrow"/>
        <family val="2"/>
        <scheme val="minor"/>
      </rPr>
      <t xml:space="preserve">Increase in programs who will score at a Three-Star or above in Category 2: Teacher/Child Interaction and Category 3: Program Administration with at least 80% of the preschool classrooms achieving this goal. 
</t>
    </r>
    <r>
      <rPr>
        <b/>
        <sz val="12"/>
        <rFont val="Aptos Narrow"/>
        <family val="2"/>
        <scheme val="minor"/>
      </rPr>
      <t>Update Q3:</t>
    </r>
    <r>
      <rPr>
        <sz val="12"/>
        <rFont val="Aptos Narrow"/>
        <family val="2"/>
        <scheme val="minor"/>
      </rPr>
      <t xml:space="preserve"> Anticipated Quarter Start changed from Q3 to Q4.</t>
    </r>
  </si>
  <si>
    <t>None</t>
  </si>
  <si>
    <t xml:space="preserve">Workforce Solutions Capital Area works hand in hand with community partners in Travis County to develop a coordinated goal of increasing access to quality child care within the county. In collaboration with community partners, through ongoing conversations with early learning programs during monthly meetings, and from a large survey conducted in August of current and prospective Texas Rising Star programs, needs have been identified that were the basis of the planned FY2025 Quality Initiatives. 
The needs identified include but are not limited to: 
1.  Assistance with hiring, training and retaining quality early childhood staff
2.  Training and education opportunities to assist with staff reaching their required hours of continuous education
3.  Supporting current Texas Rising Star programs and Entry Level designated programs with mentoring and resources to help ensure they can maintain, increase or achieve their Texas Rising Star Certification
4. Assist programs with serving children of all needs by providing behavior management and social/emotional education of staff, materials to ensure inclusion of all children, and developmental screening for children to help reduce the number of children that are expelled from early learning programs
6. And assistance educating parents on child development, the benefits of quality child care and promoting Texas Rising Star programs
These needs will look to be met with the following activities. Each activity is detailed below along with how success will be measured. We will continue to strive to gather community feedback, both from parents and early learning programs, through scheduled meetings, planned events, and ongoing opportunities to provide comment and ask questions. While we seek input from many partners in designing our quality plan, we also recognize there will be unforeseen circumstances over the coming year that may call for us to deviate from this plan. Workforce Solutions Capital Area wishes to continue to be flexible to meet the ever-changing needs of our programs and the ever changing early childhood education landscape as a whole.  </t>
  </si>
  <si>
    <t>Board's Child Care Contractor</t>
  </si>
  <si>
    <t>Infant &amp; Toddler Professional Development</t>
  </si>
  <si>
    <r>
      <rPr>
        <b/>
        <sz val="12"/>
        <color theme="1"/>
        <rFont val="Aptos Narrow"/>
        <family val="2"/>
        <scheme val="minor"/>
      </rPr>
      <t>Activity</t>
    </r>
    <r>
      <rPr>
        <sz val="12"/>
        <color theme="1"/>
        <rFont val="Aptos Narrow"/>
        <family val="2"/>
        <scheme val="minor"/>
      </rPr>
      <t>: Infant/Toddler Subcontracted Training - Capital Area will offer specific trainings focused on Infant and Toddler development. Often many trainings are aimed at pre-school aged children and leave out the important role of caring and educating infants and toddler. We will look to host a total of 6 Infant/Toddler specific trainings throughout Quarters 2, 3 and 4. Sessions will be conducted by subject matter experts to provide infant/toddler specialized training. This activities aligns with our survey results</t>
    </r>
    <r>
      <rPr>
        <b/>
        <sz val="12"/>
        <color theme="1"/>
        <rFont val="Aptos Narrow"/>
        <family val="2"/>
        <scheme val="minor"/>
      </rPr>
      <t xml:space="preserve"> </t>
    </r>
    <r>
      <rPr>
        <sz val="12"/>
        <color theme="1"/>
        <rFont val="Aptos Narrow"/>
        <family val="2"/>
        <scheme val="minor"/>
      </rPr>
      <t xml:space="preserve">which showed training and professional development as the most requested quality activity for the coming year. 
</t>
    </r>
    <r>
      <rPr>
        <b/>
        <sz val="12"/>
        <color theme="1"/>
        <rFont val="Aptos Narrow"/>
        <family val="2"/>
        <scheme val="minor"/>
      </rPr>
      <t>Target Audience</t>
    </r>
    <r>
      <rPr>
        <sz val="12"/>
        <color theme="1"/>
        <rFont val="Aptos Narrow"/>
        <family val="2"/>
        <scheme val="minor"/>
      </rPr>
      <t xml:space="preserve">: We estimate 75 teachers will participate in infant/toddler specific trainings offered throughout FY2025. 
</t>
    </r>
    <r>
      <rPr>
        <b/>
        <sz val="12"/>
        <color theme="1"/>
        <rFont val="Aptos Narrow"/>
        <family val="2"/>
        <scheme val="minor"/>
      </rPr>
      <t>Measurable Outcome</t>
    </r>
    <r>
      <rPr>
        <sz val="12"/>
        <color theme="1"/>
        <rFont val="Aptos Narrow"/>
        <family val="2"/>
        <scheme val="minor"/>
      </rPr>
      <t xml:space="preserve">: We will measure success by reaching 95% of our 75 attendance target over FY2025 for Infant/Toddler specific trainings.   </t>
    </r>
  </si>
  <si>
    <t>Infant &amp; Toddler Outdoor Enhancement Grant</t>
  </si>
  <si>
    <r>
      <rPr>
        <b/>
        <sz val="12"/>
        <rFont val="Aptos Narrow"/>
        <family val="2"/>
        <scheme val="minor"/>
      </rPr>
      <t>Activity</t>
    </r>
    <r>
      <rPr>
        <sz val="12"/>
        <rFont val="Aptos Narrow"/>
        <family val="2"/>
        <scheme val="minor"/>
      </rPr>
      <t>: Infant/Toddler Outdoor Enhancement Grant - Too often infants and toddlers are not considered when designing or planning an outdoor playground or learning space. This leads to minimal opportunities for infants and toddlers to have a safe, developmentally appropriate place outside to explore and learn. Capital Area will offer an Infant/Toddler Outdoor Enhancement Grant to encourage programs to get their infants and toddlers outside more. 
This project aligns with the need expressed by Teacher and Directors for additional materials and resources, which was one of the top requests in our August survey.</t>
    </r>
    <r>
      <rPr>
        <b/>
        <sz val="12"/>
        <rFont val="Aptos Narrow"/>
        <family val="2"/>
        <scheme val="minor"/>
      </rPr>
      <t xml:space="preserve"> </t>
    </r>
    <r>
      <rPr>
        <sz val="12"/>
        <rFont val="Aptos Narrow"/>
        <family val="2"/>
        <scheme val="minor"/>
      </rPr>
      <t xml:space="preserve">We will target this grant for Quarter 2.
</t>
    </r>
    <r>
      <rPr>
        <b/>
        <sz val="12"/>
        <rFont val="Aptos Narrow"/>
        <family val="2"/>
        <scheme val="minor"/>
      </rPr>
      <t>Target Audience</t>
    </r>
    <r>
      <rPr>
        <sz val="12"/>
        <rFont val="Aptos Narrow"/>
        <family val="2"/>
        <scheme val="minor"/>
      </rPr>
      <t>: We anticipate providing resources for up to</t>
    </r>
    <r>
      <rPr>
        <b/>
        <sz val="12"/>
        <rFont val="Aptos Narrow"/>
        <family val="2"/>
        <scheme val="minor"/>
      </rPr>
      <t xml:space="preserve"> </t>
    </r>
    <r>
      <rPr>
        <sz val="12"/>
        <rFont val="Aptos Narrow"/>
        <family val="2"/>
        <scheme val="minor"/>
      </rPr>
      <t xml:space="preserve">25 early learning programs impacting over 500 Infants and Toddlers throughout Travis County. 
</t>
    </r>
    <r>
      <rPr>
        <b/>
        <sz val="12"/>
        <rFont val="Aptos Narrow"/>
        <family val="2"/>
        <scheme val="minor"/>
      </rPr>
      <t>Measurable Outcome:</t>
    </r>
    <r>
      <rPr>
        <sz val="12"/>
        <rFont val="Aptos Narrow"/>
        <family val="2"/>
        <scheme val="minor"/>
      </rPr>
      <t xml:space="preserve"> We will measure success by seeing an increase in Texas Rising Star Category 4 outdoor measure scores for Infant and Toddler classrooms.
</t>
    </r>
    <r>
      <rPr>
        <b/>
        <sz val="12"/>
        <rFont val="Aptos Narrow"/>
        <family val="2"/>
        <scheme val="minor"/>
      </rPr>
      <t xml:space="preserve">Update Q3: </t>
    </r>
    <r>
      <rPr>
        <sz val="12"/>
        <rFont val="Aptos Narrow"/>
        <family val="2"/>
        <scheme val="minor"/>
      </rPr>
      <t xml:space="preserve">less than 10% decrease in funding.
</t>
    </r>
  </si>
  <si>
    <t>Director and Teacher Symposium</t>
  </si>
  <si>
    <r>
      <rPr>
        <b/>
        <sz val="12"/>
        <rFont val="Aptos Narrow"/>
        <family val="2"/>
        <scheme val="minor"/>
      </rPr>
      <t>Activity</t>
    </r>
    <r>
      <rPr>
        <sz val="12"/>
        <rFont val="Aptos Narrow"/>
        <family val="2"/>
        <scheme val="minor"/>
      </rPr>
      <t>: Director and Teacher Symposium - A multiple day, in-person Director and Teacher Regional Symposium in partnership with Workforce Solutions Rural Capital will be planned for the summer of 2025. This will include multiple training sessions and speakers promoting best practices for child care center directors, administrators and teachers ranging from program administration to early childhood curriculum. This activities aligns with our survey results which showed training and professional development as the most requested quality activity for the coming year.</t>
    </r>
    <r>
      <rPr>
        <b/>
        <sz val="12"/>
        <rFont val="Aptos Narrow"/>
        <family val="2"/>
        <scheme val="minor"/>
      </rPr>
      <t xml:space="preserve"> </t>
    </r>
    <r>
      <rPr>
        <sz val="12"/>
        <rFont val="Aptos Narrow"/>
        <family val="2"/>
        <scheme val="minor"/>
      </rPr>
      <t xml:space="preserve">The Symposium will be held in Quarter 4, however planning and spending will begin in Quarter 3.
</t>
    </r>
    <r>
      <rPr>
        <b/>
        <sz val="12"/>
        <rFont val="Aptos Narrow"/>
        <family val="2"/>
        <scheme val="minor"/>
      </rPr>
      <t>Target Audience:</t>
    </r>
    <r>
      <rPr>
        <sz val="12"/>
        <rFont val="Aptos Narrow"/>
        <family val="2"/>
        <scheme val="minor"/>
      </rPr>
      <t xml:space="preserve"> We anticipate a total of 600 Early Childhood Directors and Teachers across both days of the Symposium.</t>
    </r>
    <r>
      <rPr>
        <b/>
        <sz val="12"/>
        <rFont val="Aptos Narrow"/>
        <family val="2"/>
        <scheme val="minor"/>
      </rPr>
      <t xml:space="preserve"> 
Measurable Outcome: </t>
    </r>
    <r>
      <rPr>
        <sz val="12"/>
        <rFont val="Aptos Narrow"/>
        <family val="2"/>
        <scheme val="minor"/>
      </rPr>
      <t>We will measure success</t>
    </r>
    <r>
      <rPr>
        <b/>
        <sz val="12"/>
        <rFont val="Aptos Narrow"/>
        <family val="2"/>
        <scheme val="minor"/>
      </rPr>
      <t xml:space="preserve"> </t>
    </r>
    <r>
      <rPr>
        <sz val="12"/>
        <rFont val="Aptos Narrow"/>
        <family val="2"/>
        <scheme val="minor"/>
      </rPr>
      <t xml:space="preserve">by showing at least 80% of participants indicating they were either "Satisfied" or "Very Satisfied" with the Symposium in a post evaluation. 
</t>
    </r>
    <r>
      <rPr>
        <b/>
        <sz val="12"/>
        <rFont val="Aptos Narrow"/>
        <family val="2"/>
        <scheme val="minor"/>
      </rPr>
      <t xml:space="preserve">Update Q3: </t>
    </r>
    <r>
      <rPr>
        <sz val="12"/>
        <rFont val="Aptos Narrow"/>
        <family val="2"/>
        <scheme val="minor"/>
      </rPr>
      <t>less than 10% decrease in funding.</t>
    </r>
  </si>
  <si>
    <t>Subcontracted Training</t>
  </si>
  <si>
    <r>
      <rPr>
        <b/>
        <sz val="12"/>
        <color theme="1"/>
        <rFont val="Aptos Narrow"/>
        <family val="2"/>
        <scheme val="minor"/>
      </rPr>
      <t>Activity</t>
    </r>
    <r>
      <rPr>
        <sz val="12"/>
        <color theme="1"/>
        <rFont val="Aptos Narrow"/>
        <family val="2"/>
        <scheme val="minor"/>
      </rPr>
      <t xml:space="preserve">: Subcontracted Training - Capital Area offers numerous research-based trainings in core knowledge areas of child development to help child care programs meet annual requirements for training hours. Most sessions are conducted by subject matter experts to provide specialized training on topics identified through a needs survey of early learning programs. Trainings will be offered in every quarter throughout FY2025.
</t>
    </r>
    <r>
      <rPr>
        <b/>
        <sz val="12"/>
        <color theme="1"/>
        <rFont val="Aptos Narrow"/>
        <family val="2"/>
        <scheme val="minor"/>
      </rPr>
      <t>Target Audience:</t>
    </r>
    <r>
      <rPr>
        <sz val="12"/>
        <color theme="1"/>
        <rFont val="Aptos Narrow"/>
        <family val="2"/>
        <scheme val="minor"/>
      </rPr>
      <t xml:space="preserve"> an estimated reach of 1,500 early childhood directors and teachers. 
</t>
    </r>
    <r>
      <rPr>
        <b/>
        <sz val="12"/>
        <color theme="1"/>
        <rFont val="Aptos Narrow"/>
        <family val="2"/>
        <scheme val="minor"/>
      </rPr>
      <t>Measurable Outcome:</t>
    </r>
    <r>
      <rPr>
        <sz val="12"/>
        <color theme="1"/>
        <rFont val="Aptos Narrow"/>
        <family val="2"/>
        <scheme val="minor"/>
      </rPr>
      <t xml:space="preserve"> Workforce Solutions Capital Area will measure success by reaching 95% of our 1,500 individuals certificates issued target. The certificates will be issued and tracked through the Texas Workforce Registry (TECPDS) thereby encouraging early learning staff to create or maintain TECPDS accounts. </t>
    </r>
  </si>
  <si>
    <t>Conscious Discipline Training</t>
  </si>
  <si>
    <r>
      <rPr>
        <b/>
        <sz val="12"/>
        <color theme="1"/>
        <rFont val="Aptos Narrow"/>
        <family val="2"/>
        <scheme val="minor"/>
      </rPr>
      <t>Activity</t>
    </r>
    <r>
      <rPr>
        <sz val="12"/>
        <color theme="1"/>
        <rFont val="Aptos Narrow"/>
        <family val="2"/>
        <scheme val="minor"/>
      </rPr>
      <t>: Conscious Discipline Training - Offering Conscious Discipline Trainings align our programs with local school districts to ensure a smooth transition and aligns programs with Frog Street Curriculum. A focus on social-emotional development will also help educate teachers to work with children of all abilities. In our August survey, Teacher/Child Interactions and Conscious Discipline were the top two requested training topics, aligning this activity with the needs of our programs.  In review of Texas Rising Star Assessment Data over the past two plus years (2022-present), Category 2 scores were lowest on average compared to the other three Texas Rising Star categories. We also saw a decline in Category 2 scores year over year from 2022 through September 2024 (2022- avg. 2.32, 2023 - average 2.19, 2024- average 2.10). This training will support teachers and programs in increasing their Category 2 scores.</t>
    </r>
    <r>
      <rPr>
        <b/>
        <sz val="12"/>
        <color theme="1"/>
        <rFont val="Aptos Narrow"/>
        <family val="2"/>
        <scheme val="minor"/>
      </rPr>
      <t xml:space="preserve"> </t>
    </r>
    <r>
      <rPr>
        <sz val="12"/>
        <color theme="1"/>
        <rFont val="Aptos Narrow"/>
        <family val="2"/>
        <scheme val="minor"/>
      </rPr>
      <t>We anticipate offering a total of two director trainings and 4 teachers trainings (two in English, two in Spanish) in Quarters 2, 3, and 4.</t>
    </r>
    <r>
      <rPr>
        <b/>
        <sz val="12"/>
        <color theme="1"/>
        <rFont val="Aptos Narrow"/>
        <family val="2"/>
        <scheme val="minor"/>
      </rPr>
      <t xml:space="preserve"> 
Target Audience: </t>
    </r>
    <r>
      <rPr>
        <sz val="12"/>
        <color theme="1"/>
        <rFont val="Aptos Narrow"/>
        <family val="2"/>
        <scheme val="minor"/>
      </rPr>
      <t>Our goal is to provide training to 200 early learning staff across all trainings.</t>
    </r>
    <r>
      <rPr>
        <b/>
        <sz val="12"/>
        <color theme="1"/>
        <rFont val="Aptos Narrow"/>
        <family val="2"/>
        <scheme val="minor"/>
      </rPr>
      <t xml:space="preserve"> 
Measurable Outcome: </t>
    </r>
    <r>
      <rPr>
        <sz val="12"/>
        <color theme="1"/>
        <rFont val="Aptos Narrow"/>
        <family val="2"/>
        <scheme val="minor"/>
      </rPr>
      <t>In the post class evaluation, we will measure success by</t>
    </r>
    <r>
      <rPr>
        <b/>
        <sz val="12"/>
        <color theme="1"/>
        <rFont val="Aptos Narrow"/>
        <family val="2"/>
        <scheme val="minor"/>
      </rPr>
      <t xml:space="preserve"> </t>
    </r>
    <r>
      <rPr>
        <sz val="12"/>
        <color theme="1"/>
        <rFont val="Aptos Narrow"/>
        <family val="2"/>
        <scheme val="minor"/>
      </rPr>
      <t>seeing at least 80% of participants indicate that the class was "Beneficial". We will also see an increase in Category 2 scores.</t>
    </r>
  </si>
  <si>
    <t>Director Credential Course</t>
  </si>
  <si>
    <r>
      <rPr>
        <b/>
        <sz val="12"/>
        <rFont val="Aptos Narrow"/>
        <family val="2"/>
        <scheme val="minor"/>
      </rPr>
      <t>Activity</t>
    </r>
    <r>
      <rPr>
        <sz val="12"/>
        <rFont val="Aptos Narrow"/>
        <family val="2"/>
        <scheme val="minor"/>
      </rPr>
      <t>: Director Credential Course - Capital Area will offer a Texas Health &amp; Human Services Commission-Child Care Licensing recognized Director Credential Course. Participants will receive a training certificate for 50 hours (25 hours of Child Development and 25 hours of Business Management) and a Director’s Credential. This credential can be used as the education portion of a staff's application with Child Care Regulation to become a director in the State of Texas. This course directly helps meet the continued need of early learning programs for educated, qualified directors. It also aligns with our survey results, which showed directors ranking "Support for Child Care Workforce" as the number one Quality Activity they would like to see in FY2025. Data gathered in FY2024 helps supports the need for this project. Based on the staffing data submitted by contract programs of current staff working at early learning programs, we saw Full-Time teacher turn-over rates on average of 22.90% in FY24. This is slightly above the state average turnover rate of 20% (https://texestest.org/texas-early-education-turnover-rate/).</t>
    </r>
    <r>
      <rPr>
        <b/>
        <sz val="12"/>
        <rFont val="Aptos Narrow"/>
        <family val="2"/>
        <scheme val="minor"/>
      </rPr>
      <t xml:space="preserve"> </t>
    </r>
    <r>
      <rPr>
        <sz val="12"/>
        <rFont val="Aptos Narrow"/>
        <family val="2"/>
        <scheme val="minor"/>
      </rPr>
      <t xml:space="preserve">This project will help ensure qualified staff can fill the role of administrators as turnover continues within our industry. 
</t>
    </r>
    <r>
      <rPr>
        <b/>
        <sz val="12"/>
        <rFont val="Aptos Narrow"/>
        <family val="2"/>
        <scheme val="minor"/>
      </rPr>
      <t>Target Audience:</t>
    </r>
    <r>
      <rPr>
        <sz val="12"/>
        <rFont val="Aptos Narrow"/>
        <family val="2"/>
        <scheme val="minor"/>
      </rPr>
      <t xml:space="preserve"> We anticipate enrolling 25 participants for this class, which will take place in Quarter 3. 
</t>
    </r>
    <r>
      <rPr>
        <b/>
        <sz val="12"/>
        <rFont val="Aptos Narrow"/>
        <family val="2"/>
        <scheme val="minor"/>
      </rPr>
      <t>Measurable Outcomes:</t>
    </r>
    <r>
      <rPr>
        <sz val="12"/>
        <rFont val="Aptos Narrow"/>
        <family val="2"/>
        <scheme val="minor"/>
      </rPr>
      <t xml:space="preserve"> We will measure success by seeing 80% of participants who complete the course will go on to receive their Director Credential. </t>
    </r>
  </si>
  <si>
    <t>Frog Street Curriculum Training</t>
  </si>
  <si>
    <r>
      <rPr>
        <b/>
        <sz val="12"/>
        <rFont val="Aptos Narrow"/>
        <family val="2"/>
        <scheme val="minor"/>
      </rPr>
      <t>Activity</t>
    </r>
    <r>
      <rPr>
        <sz val="12"/>
        <rFont val="Aptos Narrow"/>
        <family val="2"/>
        <scheme val="minor"/>
      </rPr>
      <t>: Frog Street Curriculum Training - We will provide training on Frog Street Curriculum which was purchased to support Texas Rising Star-certified programs and those actively working to become certified. Frogstreet Curriculum is a comprehensive, research-based program that integrates instruction across all developmental domains. The curriculum will be available from infant to Pre-kindergarten in both Spanish and English. This activity is supported by the survey results which notes teachers overwhelmingly requested additional support specific to managing challenging behaviors.</t>
    </r>
    <r>
      <rPr>
        <b/>
        <sz val="12"/>
        <rFont val="Aptos Narrow"/>
        <family val="2"/>
        <scheme val="minor"/>
      </rPr>
      <t xml:space="preserve"> </t>
    </r>
    <r>
      <rPr>
        <sz val="12"/>
        <rFont val="Aptos Narrow"/>
        <family val="2"/>
        <scheme val="minor"/>
      </rPr>
      <t xml:space="preserve">With Frog Street Curriculum integrating Conscious Discipline within the curriculum, we believe this curriculum will assist with this expressed need. The curriculum will also assist with programs achieving and maintaining their Texas Rising Star Certification. In review of Texas Rising Star Assessment Data over the past two plus years (2022-present), Category 2 scores were lowest on average compared to the other three Texas Rising Star categories. We also saw a decline in Category 2 scores year over year from 2022 through September 2024 ( 2022- average 2.32, 2023 - average 2.19, 2024- average 2.10). The Frog Street training will assist new and current programs utilizing Frog Street Curriculum with ensuring staff know how to plan and implement the curriculum. We anticipate holding two director implementation trainings and 6 Teacher implementation trainings through Fiscal Year 2025. 
</t>
    </r>
    <r>
      <rPr>
        <b/>
        <sz val="12"/>
        <rFont val="Aptos Narrow"/>
        <family val="2"/>
        <scheme val="minor"/>
      </rPr>
      <t>Target Audience:</t>
    </r>
    <r>
      <rPr>
        <sz val="12"/>
        <rFont val="Aptos Narrow"/>
        <family val="2"/>
        <scheme val="minor"/>
      </rPr>
      <t xml:space="preserve"> We estimate a total of 20 directors and 40 teachers participating in a Frog Street Implementation Training in FY2025. 
</t>
    </r>
    <r>
      <rPr>
        <b/>
        <sz val="12"/>
        <rFont val="Aptos Narrow"/>
        <family val="2"/>
        <scheme val="minor"/>
      </rPr>
      <t>Measurable Outcome:</t>
    </r>
    <r>
      <rPr>
        <sz val="12"/>
        <rFont val="Aptos Narrow"/>
        <family val="2"/>
        <scheme val="minor"/>
      </rPr>
      <t xml:space="preserve"> We will measure success by</t>
    </r>
    <r>
      <rPr>
        <b/>
        <sz val="12"/>
        <rFont val="Aptos Narrow"/>
        <family val="2"/>
        <scheme val="minor"/>
      </rPr>
      <t xml:space="preserve"> </t>
    </r>
    <r>
      <rPr>
        <sz val="12"/>
        <rFont val="Aptos Narrow"/>
        <family val="2"/>
        <scheme val="minor"/>
      </rPr>
      <t xml:space="preserve">seeing 90% of current Texas Rising Star-certified programs maintain their certification through FY2025, while we will look to see an overall increase in new certified programs throughout FY2025.
</t>
    </r>
    <r>
      <rPr>
        <b/>
        <sz val="12"/>
        <rFont val="Aptos Narrow"/>
        <family val="2"/>
        <scheme val="minor"/>
      </rPr>
      <t xml:space="preserve">Update Q3: </t>
    </r>
    <r>
      <rPr>
        <sz val="12"/>
        <rFont val="Aptos Narrow"/>
        <family val="2"/>
        <scheme val="minor"/>
      </rPr>
      <t>Funding decreased from $50,000 to $16,000 due to lower than anticipated training costs. Funding ($34,000) from this activity was reallocated to  the Jeannette Watson Wage Supplement and Staff Retention Incentive activity lines.</t>
    </r>
  </si>
  <si>
    <t>Spanish CDA Course</t>
  </si>
  <si>
    <r>
      <t xml:space="preserve">Activity: </t>
    </r>
    <r>
      <rPr>
        <sz val="12"/>
        <rFont val="Aptos Narrow"/>
        <family val="2"/>
        <scheme val="minor"/>
      </rPr>
      <t>Spanish CDA Course - While there are multiple resources and opportunities available for early childhood staff to work toward their CDA in English, such as through CLI Engage, few opportunities exist for staff whose primary language is Spanish. Based on surveys conducted for our CCS programs, a continued request was to offer a CDA course for Spanish speaking staff. This also aligns with our Survey results, showing training and professional development as the top priority quality activity staff would like to see this year. Support for CDA specifically ranked in the top 5 of survey responses. In review of the Texas Rising Star Assessment data over the past two plus years, we have seen a steady decline in Category 1 scores from 2022 to present (2022- average 2.38, 2023 - average. 2.33, 2024- average 1.98). This course will assist staff in achieving a CDA which in turn can lead to higher Category 1 scores. Workforce Solutions Capital Area will look to provide two CDA courses, starting in Quarter 2.</t>
    </r>
    <r>
      <rPr>
        <b/>
        <sz val="12"/>
        <rFont val="Aptos Narrow"/>
        <family val="2"/>
        <scheme val="minor"/>
      </rPr>
      <t xml:space="preserve">
Target Audience: </t>
    </r>
    <r>
      <rPr>
        <sz val="12"/>
        <rFont val="Aptos Narrow"/>
        <family val="2"/>
        <scheme val="minor"/>
      </rPr>
      <t xml:space="preserve">20 Early Childhood Professionals participating in each course. </t>
    </r>
    <r>
      <rPr>
        <b/>
        <sz val="12"/>
        <rFont val="Aptos Narrow"/>
        <family val="2"/>
        <scheme val="minor"/>
      </rPr>
      <t xml:space="preserve">
Measurable Outcome: </t>
    </r>
    <r>
      <rPr>
        <sz val="12"/>
        <rFont val="Aptos Narrow"/>
        <family val="2"/>
        <scheme val="minor"/>
      </rPr>
      <t xml:space="preserve">We will measure success by seeing 85% of participants complete the course and receive all of the training hours needed to apply for their CDA Credential. 
</t>
    </r>
    <r>
      <rPr>
        <b/>
        <sz val="12"/>
        <rFont val="Aptos Narrow"/>
        <family val="2"/>
        <scheme val="minor"/>
      </rPr>
      <t xml:space="preserve">
Update Q3: </t>
    </r>
    <r>
      <rPr>
        <sz val="12"/>
        <rFont val="Aptos Narrow"/>
        <family val="2"/>
        <scheme val="minor"/>
      </rPr>
      <t>Funding switched from CCQ to CQF due to the need to ensure adequate funding was available for other activities, and lower than projected costs of the Spanish CDA Course.</t>
    </r>
  </si>
  <si>
    <t>PBS Childcare Partnership Program</t>
  </si>
  <si>
    <r>
      <rPr>
        <b/>
        <sz val="12"/>
        <rFont val="Aptos Narrow"/>
        <family val="2"/>
        <scheme val="minor"/>
      </rPr>
      <t>Activity</t>
    </r>
    <r>
      <rPr>
        <sz val="12"/>
        <rFont val="Aptos Narrow"/>
        <family val="2"/>
        <scheme val="minor"/>
      </rPr>
      <t>: PBS Childcare Partnership Program - Capital Area will partner with PBS Kids to support early learning programs serving CCS families by providing PBS Kids resources to support quality learning. This will be accomplished through workshops, training, coaching, technology support, and establishing Home-to-School Connections within partner programs. This activities aligns with our survey results which showed training and professional development as the most requested quality activity for the coming year.</t>
    </r>
    <r>
      <rPr>
        <b/>
        <sz val="12"/>
        <rFont val="Aptos Narrow"/>
        <family val="2"/>
        <scheme val="minor"/>
      </rPr>
      <t xml:space="preserve"> 
Target Audience: </t>
    </r>
    <r>
      <rPr>
        <sz val="12"/>
        <rFont val="Aptos Narrow"/>
        <family val="2"/>
        <scheme val="minor"/>
      </rPr>
      <t>We anticipate a total of 10 early learning staff/teachers participating</t>
    </r>
    <r>
      <rPr>
        <b/>
        <sz val="12"/>
        <rFont val="Aptos Narrow"/>
        <family val="2"/>
        <scheme val="minor"/>
      </rPr>
      <t xml:space="preserve"> </t>
    </r>
    <r>
      <rPr>
        <sz val="12"/>
        <rFont val="Aptos Narrow"/>
        <family val="2"/>
        <scheme val="minor"/>
      </rPr>
      <t xml:space="preserve">in this program throughout FY2025 starting in Quarter 1. 
</t>
    </r>
    <r>
      <rPr>
        <b/>
        <sz val="12"/>
        <rFont val="Aptos Narrow"/>
        <family val="2"/>
        <scheme val="minor"/>
      </rPr>
      <t>Measurable Outcome:</t>
    </r>
    <r>
      <rPr>
        <sz val="12"/>
        <rFont val="Aptos Narrow"/>
        <family val="2"/>
        <scheme val="minor"/>
      </rPr>
      <t xml:space="preserve"> We will measure success by</t>
    </r>
    <r>
      <rPr>
        <b/>
        <sz val="12"/>
        <rFont val="Aptos Narrow"/>
        <family val="2"/>
        <scheme val="minor"/>
      </rPr>
      <t xml:space="preserve"> </t>
    </r>
    <r>
      <rPr>
        <sz val="12"/>
        <rFont val="Aptos Narrow"/>
        <family val="2"/>
        <scheme val="minor"/>
      </rPr>
      <t xml:space="preserve">seeing 80% of staff receiving support, training, or coaching expressing this program was a benefit to their teaching and to their classroom.  </t>
    </r>
  </si>
  <si>
    <t>Equipment and Materials for Certified Programs</t>
  </si>
  <si>
    <r>
      <rPr>
        <b/>
        <sz val="12"/>
        <rFont val="Aptos Narrow"/>
        <family val="2"/>
        <scheme val="minor"/>
      </rPr>
      <t>Activity</t>
    </r>
    <r>
      <rPr>
        <sz val="12"/>
        <rFont val="Aptos Narrow"/>
        <family val="2"/>
        <scheme val="minor"/>
      </rPr>
      <t xml:space="preserve">: Equipment and Materials for Certified Programs - Child care programs often lack sufficient materials and equipment essential to a high-quality early learning environment. This project will award classroom materials, furniture and other developmental resources required for maintaining quality-rating certification. This activity is designed to ensure a continued healthy supply of quality early learning programs within Travis County to meet the demand of parents needing child care to work or continue their education. When surveying teachers what supports would enhance their classroom environment and contribute to their success, more resources for educational supplies and materials was the second most requested item behind professional development. Resources and materials was also one of the top five ranked items for activities they wish to see occur in FY2025. In review of Texas Rising Star Assessment Data, we have seen a fairly large drop in Category 4 scores as more initial Entry Level Designated programs get assessed. These programs have not traditionally received material support from Capital Area and therefor would benefit from additional resources. In 2023, the average category 4 score was 2.63. That number has decrease to 2.24 as of September, 2024. Additional resources will support programs with increasing their Category 4 scores. 
</t>
    </r>
    <r>
      <rPr>
        <b/>
        <sz val="12"/>
        <rFont val="Aptos Narrow"/>
        <family val="2"/>
        <scheme val="minor"/>
      </rPr>
      <t>Target Audience:</t>
    </r>
    <r>
      <rPr>
        <sz val="12"/>
        <rFont val="Aptos Narrow"/>
        <family val="2"/>
        <scheme val="minor"/>
      </rPr>
      <t xml:space="preserve"> We estimate 200 early learning programs</t>
    </r>
    <r>
      <rPr>
        <b/>
        <sz val="12"/>
        <rFont val="Aptos Narrow"/>
        <family val="2"/>
        <scheme val="minor"/>
      </rPr>
      <t xml:space="preserve"> </t>
    </r>
    <r>
      <rPr>
        <sz val="12"/>
        <rFont val="Aptos Narrow"/>
        <family val="2"/>
        <scheme val="minor"/>
      </rPr>
      <t xml:space="preserve">will receive these resources in FY2025. 
</t>
    </r>
    <r>
      <rPr>
        <b/>
        <sz val="12"/>
        <rFont val="Aptos Narrow"/>
        <family val="2"/>
        <scheme val="minor"/>
      </rPr>
      <t>Measurable Outcome:</t>
    </r>
    <r>
      <rPr>
        <sz val="12"/>
        <rFont val="Aptos Narrow"/>
        <family val="2"/>
        <scheme val="minor"/>
      </rPr>
      <t xml:space="preserve"> We will measure success by seeing an increase in the average Category 4 scores throughout FY2025. Over the past year, Capital Area programs assessed through Texas Rising Star received an average Category 4 score of 2.35. We will look to see an increase in that average over FY2025. </t>
    </r>
  </si>
  <si>
    <t>Frog Street Curriculum</t>
  </si>
  <si>
    <r>
      <rPr>
        <b/>
        <sz val="12"/>
        <rFont val="Aptos Narrow"/>
        <family val="2"/>
        <scheme val="minor"/>
      </rPr>
      <t>Activity</t>
    </r>
    <r>
      <rPr>
        <sz val="12"/>
        <rFont val="Aptos Narrow"/>
        <family val="2"/>
        <scheme val="minor"/>
      </rPr>
      <t xml:space="preserve">: Frog Street Curriculum - </t>
    </r>
    <r>
      <rPr>
        <strike/>
        <sz val="12"/>
        <rFont val="Aptos Narrow"/>
        <family val="2"/>
        <scheme val="minor"/>
      </rPr>
      <t>We will offer to purchase Frog Street Curriculum to Texas Rising Star-certified child care programs and those actively working to become Texas Rising Star. Frogstreet Curriculum is a comprehensive, research-based program that integrates instruction across all developmental domains. The curriculum will be available from infant to Pre-kindergarten in both Spanish and English. This activity is supported by the survey results which lists "More resources for educational materials and supplies" as the second most requested resource for classrooms. Teachers also overwhelmingly requested additional support specific to managing challenging behaviors. With Frog Street Curriculum integrating Conscious Discipline within the curriculum, we believe this curriculum will assist with this expressed need.</t>
    </r>
    <r>
      <rPr>
        <sz val="12"/>
        <rFont val="Aptos Narrow"/>
        <family val="2"/>
        <scheme val="minor"/>
      </rPr>
      <t xml:space="preserve"> Workforce Solutions Capital Area will extend access to the Frog Street LilyPad online portal for early learning programs who previously received Frog Street Curriculum from WFSCA. This will ensure programs will be able to continue to implement the curriculum for an additional year.  This will also assist with programs achieving and maintaining their Texas Rising Star Certification. In review of Texas Rising Star Assessment Data over the past two plus years (2022-present), Category 3 scores declined year over year from 2022 through September 2024 ( 2022- average 2.68, 2023 - average  2.65, 2024- average  2.40). The continued use of curriculum will support teachers and programs in increasing their Category 3 scores in both P-PM-03 and P-PM-04. 
</t>
    </r>
    <r>
      <rPr>
        <b/>
        <sz val="12"/>
        <rFont val="Aptos Narrow"/>
        <family val="2"/>
        <scheme val="minor"/>
      </rPr>
      <t>Target Audience:</t>
    </r>
    <r>
      <rPr>
        <sz val="12"/>
        <rFont val="Aptos Narrow"/>
        <family val="2"/>
        <scheme val="minor"/>
      </rPr>
      <t xml:space="preserve"> </t>
    </r>
    <r>
      <rPr>
        <strike/>
        <sz val="12"/>
        <rFont val="Aptos Narrow"/>
        <family val="2"/>
        <scheme val="minor"/>
      </rPr>
      <t>We anticipate purchasing curriculum for 25 early learning programs</t>
    </r>
    <r>
      <rPr>
        <b/>
        <strike/>
        <sz val="12"/>
        <rFont val="Aptos Narrow"/>
        <family val="2"/>
        <scheme val="minor"/>
      </rPr>
      <t xml:space="preserve"> </t>
    </r>
    <r>
      <rPr>
        <strike/>
        <sz val="12"/>
        <rFont val="Aptos Narrow"/>
        <family val="2"/>
        <scheme val="minor"/>
      </rPr>
      <t>through Fiscal Year 2025.</t>
    </r>
    <r>
      <rPr>
        <sz val="12"/>
        <rFont val="Aptos Narrow"/>
        <family val="2"/>
        <scheme val="minor"/>
      </rPr>
      <t xml:space="preserve">  We anticipate purchasing 50 licenses for programs currently using Frog Street Curriculum purchased by Workforce Solutions Capital Area.  
</t>
    </r>
    <r>
      <rPr>
        <b/>
        <sz val="12"/>
        <rFont val="Aptos Narrow"/>
        <family val="2"/>
        <scheme val="minor"/>
      </rPr>
      <t>Measurable Outcome:</t>
    </r>
    <r>
      <rPr>
        <sz val="12"/>
        <rFont val="Aptos Narrow"/>
        <family val="2"/>
        <scheme val="minor"/>
      </rPr>
      <t xml:space="preserve"> We will measure success by</t>
    </r>
    <r>
      <rPr>
        <b/>
        <sz val="12"/>
        <rFont val="Aptos Narrow"/>
        <family val="2"/>
        <scheme val="minor"/>
      </rPr>
      <t xml:space="preserve"> </t>
    </r>
    <r>
      <rPr>
        <sz val="12"/>
        <rFont val="Aptos Narrow"/>
        <family val="2"/>
        <scheme val="minor"/>
      </rPr>
      <t xml:space="preserve">seeing 90% of current Texas Rising Star-certified programs maintain their certification through FY2025, while we will look to see an overall increase in new Texas Rising Star-certified programs throughout FY2025.
</t>
    </r>
    <r>
      <rPr>
        <b/>
        <sz val="12"/>
        <rFont val="Aptos Narrow"/>
        <family val="2"/>
        <scheme val="minor"/>
      </rPr>
      <t xml:space="preserve">Update Q2: </t>
    </r>
    <r>
      <rPr>
        <sz val="12"/>
        <rFont val="Aptos Narrow"/>
        <family val="2"/>
        <scheme val="minor"/>
      </rPr>
      <t>Quarter start date was changed from Q2 to Q3.</t>
    </r>
    <r>
      <rPr>
        <b/>
        <sz val="12"/>
        <rFont val="Aptos Narrow"/>
        <family val="2"/>
        <scheme val="minor"/>
      </rPr>
      <t xml:space="preserve">
Update Q3: </t>
    </r>
    <r>
      <rPr>
        <sz val="12"/>
        <rFont val="Aptos Narrow"/>
        <family val="2"/>
        <scheme val="minor"/>
      </rPr>
      <t>Funding for this activity decreased from $250,000 to $10,000 due to higher than anticipated demand for wage supplement activities. Funding from this activity has been reallocated to the Jeannette Watson Wage Supplement and Texas Rising Star Staff Personnel activity lines.</t>
    </r>
  </si>
  <si>
    <t>Parent Training</t>
  </si>
  <si>
    <t>CCQ  2%            &amp; CQF 4%</t>
  </si>
  <si>
    <r>
      <rPr>
        <b/>
        <sz val="12"/>
        <rFont val="Aptos Narrow"/>
        <family val="2"/>
        <scheme val="minor"/>
      </rPr>
      <t>Activity:</t>
    </r>
    <r>
      <rPr>
        <sz val="12"/>
        <rFont val="Aptos Narrow"/>
        <family val="2"/>
        <scheme val="minor"/>
      </rPr>
      <t xml:space="preserve"> Parent Training - A series of conversations and trainings with parents in the CCS program will be conducted throughout FY2025. The topics will be determined with input from child care programs and the Early Care and Education Specialists. The format of these trainings will be virtual to best meet the needs of parents. Cost will include gift cards and/or resources for parents who participate in the trainings. Through collaboration with our community partners, Workforce Solutions Capital Area wishes to connect with all stakeholders in the services we provide. This includes the families we serve through the Child Care Scholarship program.</t>
    </r>
    <r>
      <rPr>
        <b/>
        <sz val="12"/>
        <rFont val="Aptos Narrow"/>
        <family val="2"/>
        <scheme val="minor"/>
      </rPr>
      <t xml:space="preserve"> </t>
    </r>
    <r>
      <rPr>
        <sz val="12"/>
        <rFont val="Aptos Narrow"/>
        <family val="2"/>
        <scheme val="minor"/>
      </rPr>
      <t xml:space="preserve">Parent trainings allow us to provide relevant child development trainings for parents, engage them in conversations, and solicit feedback on how we can continue to improve our services. We believe the more parents learn about child development and quality early childhood education, the more empowered they will feel to select a quality early learning program when searching for child care. We will hold the parent trainings in Quarters 3 and 4. 
</t>
    </r>
    <r>
      <rPr>
        <b/>
        <sz val="12"/>
        <rFont val="Aptos Narrow"/>
        <family val="2"/>
        <scheme val="minor"/>
      </rPr>
      <t>Target Audience:</t>
    </r>
    <r>
      <rPr>
        <sz val="12"/>
        <rFont val="Aptos Narrow"/>
        <family val="2"/>
        <scheme val="minor"/>
      </rPr>
      <t xml:space="preserve"> anticipated 150 parents participating. 
</t>
    </r>
    <r>
      <rPr>
        <b/>
        <sz val="12"/>
        <rFont val="Aptos Narrow"/>
        <family val="2"/>
        <scheme val="minor"/>
      </rPr>
      <t>Measurable Outcome:</t>
    </r>
    <r>
      <rPr>
        <sz val="12"/>
        <rFont val="Aptos Narrow"/>
        <family val="2"/>
        <scheme val="minor"/>
      </rPr>
      <t xml:space="preserve"> We will measure success by reaching 95% of our 150 target of parents attending one of our training opportunities. 
$25,000 of CQF funding and $15,000 of CCQ funding
</t>
    </r>
    <r>
      <rPr>
        <b/>
        <sz val="12"/>
        <rFont val="Aptos Narrow"/>
        <family val="2"/>
        <scheme val="minor"/>
      </rPr>
      <t xml:space="preserve">Update Q3: </t>
    </r>
    <r>
      <rPr>
        <sz val="12"/>
        <rFont val="Aptos Narrow"/>
        <family val="2"/>
        <scheme val="minor"/>
      </rPr>
      <t>CQF funding ($25,000) was added from the Curriculum activity. CCQ funding was decreased from $20,000</t>
    </r>
    <r>
      <rPr>
        <b/>
        <sz val="12"/>
        <rFont val="Aptos Narrow"/>
        <family val="2"/>
        <scheme val="minor"/>
      </rPr>
      <t xml:space="preserve"> </t>
    </r>
    <r>
      <rPr>
        <sz val="12"/>
        <rFont val="Aptos Narrow"/>
        <family val="2"/>
        <scheme val="minor"/>
      </rPr>
      <t>to $15,000. This activity decreased in funding from $50,000 to $40,000 due to lower than projected overall training costs. The funding from this activity was reallocated to the Jeannette Watson Wage Supplement activity line.</t>
    </r>
  </si>
  <si>
    <t>Texas Rising Star Banners</t>
  </si>
  <si>
    <r>
      <rPr>
        <b/>
        <sz val="12"/>
        <rFont val="Aptos Narrow"/>
        <family val="2"/>
        <scheme val="minor"/>
      </rPr>
      <t>Activity</t>
    </r>
    <r>
      <rPr>
        <sz val="12"/>
        <rFont val="Aptos Narrow"/>
        <family val="2"/>
        <scheme val="minor"/>
      </rPr>
      <t>: Texas Rising Star Banners - Updated Texas Rising Star banners/materials for programs achieving Texas Rising Star certification. The goal is to help inform parents and community partners about the Texas Rising Star program and to encourage enrollment in quality child care programs. Texas Rising Star Banners will help inform parents on quality child care options they have available to them. While all CCS programs are working toward Texas Rising Star certification, this activity aligns with our community partners and the Success by 6 Strategic Plan for Austin/Travis County.</t>
    </r>
    <r>
      <rPr>
        <b/>
        <sz val="12"/>
        <rFont val="Aptos Narrow"/>
        <family val="2"/>
        <scheme val="minor"/>
      </rPr>
      <t xml:space="preserve"> </t>
    </r>
    <r>
      <rPr>
        <sz val="12"/>
        <rFont val="Aptos Narrow"/>
        <family val="2"/>
        <scheme val="minor"/>
      </rPr>
      <t xml:space="preserve">Two separate orders will be place, one in Quarter 1 for the programs who achieved Texas Rising Star certification in FY24, and another order will be placed in Quarter 4 to account for the additional programs expecting to be assessed throughout FY2025. 
</t>
    </r>
    <r>
      <rPr>
        <b/>
        <sz val="12"/>
        <rFont val="Aptos Narrow"/>
        <family val="2"/>
        <scheme val="minor"/>
      </rPr>
      <t>Target Audience:</t>
    </r>
    <r>
      <rPr>
        <sz val="12"/>
        <rFont val="Aptos Narrow"/>
        <family val="2"/>
        <scheme val="minor"/>
      </rPr>
      <t xml:space="preserve"> We estimate 50 early learning programs</t>
    </r>
    <r>
      <rPr>
        <b/>
        <sz val="12"/>
        <rFont val="Aptos Narrow"/>
        <family val="2"/>
        <scheme val="minor"/>
      </rPr>
      <t xml:space="preserve"> </t>
    </r>
    <r>
      <rPr>
        <sz val="12"/>
        <rFont val="Aptos Narrow"/>
        <family val="2"/>
        <scheme val="minor"/>
      </rPr>
      <t xml:space="preserve">will receive Texas Rising Star Banners in FY2025. 
</t>
    </r>
    <r>
      <rPr>
        <b/>
        <sz val="12"/>
        <rFont val="Aptos Narrow"/>
        <family val="2"/>
        <scheme val="minor"/>
      </rPr>
      <t>Measurable Outcome:</t>
    </r>
    <r>
      <rPr>
        <sz val="12"/>
        <rFont val="Aptos Narrow"/>
        <family val="2"/>
        <scheme val="minor"/>
      </rPr>
      <t xml:space="preserve"> We will measure success by looking at the number of CCS children attending a Texas Rising Star-certified center at the start of FY2025 and compare to the number of CCS children attending Texas Rising Star-certified centers at the end of FY2025, looking to see an increase in that number. 
</t>
    </r>
    <r>
      <rPr>
        <b/>
        <sz val="12"/>
        <rFont val="Aptos Narrow"/>
        <family val="2"/>
        <scheme val="minor"/>
      </rPr>
      <t xml:space="preserve">Update Q3: </t>
    </r>
    <r>
      <rPr>
        <sz val="12"/>
        <rFont val="Aptos Narrow"/>
        <family val="2"/>
        <scheme val="minor"/>
      </rPr>
      <t>Funding for this activity decreased from $2,600 to $1,000 due to lower costs than projected. Funding from this activity was reallocated to CLASS Assessment Certification activity line.</t>
    </r>
  </si>
  <si>
    <t xml:space="preserve">CLASS Assessment Certification for Texas Rising Star Staff
</t>
  </si>
  <si>
    <r>
      <rPr>
        <b/>
        <sz val="12"/>
        <rFont val="Aptos Narrow"/>
        <family val="2"/>
        <scheme val="minor"/>
      </rPr>
      <t>Activity</t>
    </r>
    <r>
      <rPr>
        <sz val="12"/>
        <rFont val="Aptos Narrow"/>
        <family val="2"/>
        <scheme val="minor"/>
      </rPr>
      <t xml:space="preserve">: Class Assessment Certifications - Workforce Solutions Capital Area will continue to renew CLASS Certifications for our Texas Rising Star mentor staff. Giving our Texas Rising Star mentors the tools they need to coach and mentor early learning programs to Texas Rising Star Certification will help ensure we have the child care capacity needed to support our CCS families and the families of Central Texas more broadly. 
</t>
    </r>
    <r>
      <rPr>
        <b/>
        <sz val="12"/>
        <rFont val="Aptos Narrow"/>
        <family val="2"/>
        <scheme val="minor"/>
      </rPr>
      <t>Target Audience:</t>
    </r>
    <r>
      <rPr>
        <sz val="12"/>
        <rFont val="Aptos Narrow"/>
        <family val="2"/>
        <scheme val="minor"/>
      </rPr>
      <t xml:space="preserve"> We anticipate 4 Texas Rising Star mentors</t>
    </r>
    <r>
      <rPr>
        <b/>
        <sz val="12"/>
        <rFont val="Aptos Narrow"/>
        <family val="2"/>
        <scheme val="minor"/>
      </rPr>
      <t xml:space="preserve"> </t>
    </r>
    <r>
      <rPr>
        <sz val="12"/>
        <rFont val="Aptos Narrow"/>
        <family val="2"/>
        <scheme val="minor"/>
      </rPr>
      <t xml:space="preserve">will maintain their CLASS Certification throughout FY2025. 
</t>
    </r>
    <r>
      <rPr>
        <b/>
        <sz val="12"/>
        <rFont val="Aptos Narrow"/>
        <family val="2"/>
        <scheme val="minor"/>
      </rPr>
      <t>Measurable Outcome:</t>
    </r>
    <r>
      <rPr>
        <sz val="12"/>
        <rFont val="Aptos Narrow"/>
        <family val="2"/>
        <scheme val="minor"/>
      </rPr>
      <t xml:space="preserve"> We will</t>
    </r>
    <r>
      <rPr>
        <b/>
        <sz val="12"/>
        <rFont val="Aptos Narrow"/>
        <family val="2"/>
        <scheme val="minor"/>
      </rPr>
      <t xml:space="preserve"> </t>
    </r>
    <r>
      <rPr>
        <sz val="12"/>
        <rFont val="Aptos Narrow"/>
        <family val="2"/>
        <scheme val="minor"/>
      </rPr>
      <t>measure success by</t>
    </r>
    <r>
      <rPr>
        <b/>
        <sz val="12"/>
        <rFont val="Aptos Narrow"/>
        <family val="2"/>
        <scheme val="minor"/>
      </rPr>
      <t xml:space="preserve"> </t>
    </r>
    <r>
      <rPr>
        <sz val="12"/>
        <rFont val="Aptos Narrow"/>
        <family val="2"/>
        <scheme val="minor"/>
      </rPr>
      <t xml:space="preserve">seeing 90% of current Texas Rising Star-certified programs maintain their Texas Rising Star certification through FY2025, while we will look to see an overall increase in new Texas Rising Star-certified programs throughout FY2025.
</t>
    </r>
    <r>
      <rPr>
        <b/>
        <sz val="12"/>
        <rFont val="Aptos Narrow"/>
        <family val="2"/>
        <scheme val="minor"/>
      </rPr>
      <t xml:space="preserve">Update Q3: </t>
    </r>
    <r>
      <rPr>
        <sz val="12"/>
        <rFont val="Aptos Narrow"/>
        <family val="2"/>
        <scheme val="minor"/>
      </rPr>
      <t>Funding for this activity increased from $4,000 to $5,000 due to new staff needing to become CLASS Certified. The increase in funding came from the Texas Rising Star Banner activity.</t>
    </r>
  </si>
  <si>
    <t>Inclusion Resources for Children with Special Needs</t>
  </si>
  <si>
    <t xml:space="preserve">CQF 4%
Other </t>
  </si>
  <si>
    <r>
      <rPr>
        <b/>
        <sz val="12"/>
        <rFont val="Aptos Narrow"/>
        <family val="2"/>
        <scheme val="minor"/>
      </rPr>
      <t>Activity</t>
    </r>
    <r>
      <rPr>
        <sz val="12"/>
        <rFont val="Aptos Narrow"/>
        <family val="2"/>
        <scheme val="minor"/>
      </rPr>
      <t>: Inclusion Resources for Children with Special Needs - We will offer inclusion resources for programs who have requested a consultation or training from our Workforce Solutions Capital Area Inclusion Specialist. These resources will be selected by the Inclusion Specialist and Family Services team specifically for the program based on conversations and observations conducted. A survey are Early Childhood Staff showed the number one requested support by teachers was a need for assistance with "managing challenging behaviors".</t>
    </r>
    <r>
      <rPr>
        <b/>
        <sz val="12"/>
        <rFont val="Aptos Narrow"/>
        <family val="2"/>
        <scheme val="minor"/>
      </rPr>
      <t xml:space="preserve"> </t>
    </r>
    <r>
      <rPr>
        <sz val="12"/>
        <rFont val="Aptos Narrow"/>
        <family val="2"/>
        <scheme val="minor"/>
      </rPr>
      <t xml:space="preserve">These resources and the support from the Capital Area Inclusion Specialist will assist teachers with this need and align with the Workforce Solutions Capital Area goal of minimizing expulsions of children within CCS programs. In review of the data from our CCS children marked as having a disability in TWIST, we determined that 4 of the 112 children were expelled from their early learning program in FY 2024. While this number is relatively low, Capital Area and our community partners will strive for no child with a disability to be expelled from their program. These inclusion resources as well as the support from our Inclusion Specialist, will assist with achieving this goal. 
</t>
    </r>
    <r>
      <rPr>
        <b/>
        <sz val="12"/>
        <rFont val="Aptos Narrow"/>
        <family val="2"/>
        <scheme val="minor"/>
      </rPr>
      <t>Target Audience:</t>
    </r>
    <r>
      <rPr>
        <sz val="12"/>
        <rFont val="Aptos Narrow"/>
        <family val="2"/>
        <scheme val="minor"/>
      </rPr>
      <t xml:space="preserve"> We anticipate purchasing resources for 20 early learning programs depending on their specific needs, and will begin this project in Quarter 2. 
</t>
    </r>
    <r>
      <rPr>
        <strike/>
        <sz val="12"/>
        <rFont val="Aptos Narrow"/>
        <family val="2"/>
        <scheme val="minor"/>
      </rPr>
      <t>$50,000</t>
    </r>
    <r>
      <rPr>
        <sz val="12"/>
        <rFont val="Aptos Narrow"/>
        <family val="2"/>
        <scheme val="minor"/>
      </rPr>
      <t xml:space="preserve"> $5,000 of the funding for this project will come out of CQF 4% with an additional $20,000 coming from community partners (City/County). 
</t>
    </r>
    <r>
      <rPr>
        <b/>
        <sz val="12"/>
        <rFont val="Aptos Narrow"/>
        <family val="2"/>
        <scheme val="minor"/>
      </rPr>
      <t>Measurable Outcome:</t>
    </r>
    <r>
      <rPr>
        <sz val="12"/>
        <rFont val="Aptos Narrow"/>
        <family val="2"/>
        <scheme val="minor"/>
      </rPr>
      <t xml:space="preserve"> We will measure success by tracking the number of CCS child expulsions throughout FY2025, with the goal of seeing an overall decrease from FY2024.
</t>
    </r>
    <r>
      <rPr>
        <b/>
        <sz val="12"/>
        <rFont val="Aptos Narrow"/>
        <family val="2"/>
        <scheme val="minor"/>
      </rPr>
      <t xml:space="preserve">Update Q3: </t>
    </r>
    <r>
      <rPr>
        <sz val="12"/>
        <rFont val="Aptos Narrow"/>
        <family val="2"/>
        <scheme val="minor"/>
      </rPr>
      <t xml:space="preserve">Funding for this activity decreased from $70,000 to $25,000 due to higher than anticipated demand for wage supplement activities. Funding from this activity has been reallocated to the Jeannette Watson Wage Supplement and Staff Retention Incentive activity lines.. </t>
    </r>
  </si>
  <si>
    <t>Texas Rising Star and Industry Support Specialist Staff</t>
  </si>
  <si>
    <t>CCM</t>
  </si>
  <si>
    <r>
      <rPr>
        <b/>
        <strike/>
        <sz val="12"/>
        <rFont val="Aptos Narrow"/>
        <family val="2"/>
        <scheme val="minor"/>
      </rPr>
      <t>Activity</t>
    </r>
    <r>
      <rPr>
        <strike/>
        <sz val="12"/>
        <rFont val="Aptos Narrow"/>
        <family val="2"/>
        <scheme val="minor"/>
      </rPr>
      <t xml:space="preserve">: Capital Area will employ an additional Texas Rising Star mentor as well as retain our Industry Support Specialist who serves as both a TECPDS Subject Matter Expect and Infant/Toddler Specialist while assisting early learning programs with TECPDS implementation as supporting mentors with documentation review. (1 Mentor FTE, 1 Other FTE) 
</t>
    </r>
    <r>
      <rPr>
        <b/>
        <strike/>
        <sz val="12"/>
        <rFont val="Aptos Narrow"/>
        <family val="2"/>
        <scheme val="minor"/>
      </rPr>
      <t>Target Audience:</t>
    </r>
    <r>
      <rPr>
        <strike/>
        <sz val="12"/>
        <rFont val="Aptos Narrow"/>
        <family val="2"/>
        <scheme val="minor"/>
      </rPr>
      <t xml:space="preserve"> We will provide Texas Rising Star mentoring, Workforce Registry, and Infant/Toddler support to 349 CCS early learning programs. 
</t>
    </r>
    <r>
      <rPr>
        <b/>
        <strike/>
        <sz val="12"/>
        <rFont val="Aptos Narrow"/>
        <family val="2"/>
        <scheme val="minor"/>
      </rPr>
      <t>Measurable Outcome:</t>
    </r>
    <r>
      <rPr>
        <strike/>
        <sz val="12"/>
        <rFont val="Aptos Narrow"/>
        <family val="2"/>
        <scheme val="minor"/>
      </rPr>
      <t xml:space="preserve"> We will measure success by</t>
    </r>
    <r>
      <rPr>
        <b/>
        <strike/>
        <sz val="12"/>
        <rFont val="Aptos Narrow"/>
        <family val="2"/>
        <scheme val="minor"/>
      </rPr>
      <t xml:space="preserve"> </t>
    </r>
    <r>
      <rPr>
        <strike/>
        <sz val="12"/>
        <rFont val="Aptos Narrow"/>
        <family val="2"/>
        <scheme val="minor"/>
      </rPr>
      <t xml:space="preserve">reaching 95% of our 349 target of CCS programs receiving mentoring visits throughout FY2025. 
</t>
    </r>
    <r>
      <rPr>
        <b/>
        <sz val="12"/>
        <rFont val="Aptos Narrow"/>
        <family val="2"/>
        <scheme val="minor"/>
      </rPr>
      <t xml:space="preserve">Update Q3: </t>
    </r>
    <r>
      <rPr>
        <sz val="12"/>
        <rFont val="Aptos Narrow"/>
        <family val="2"/>
        <scheme val="minor"/>
      </rPr>
      <t>This activity was removed because CCM funding is no longer being utilized for Mentor or Industry Support Staff positions.</t>
    </r>
  </si>
  <si>
    <r>
      <rPr>
        <b/>
        <sz val="12"/>
        <rFont val="Aptos Narrow"/>
        <family val="2"/>
        <scheme val="minor"/>
      </rPr>
      <t>Activity</t>
    </r>
    <r>
      <rPr>
        <sz val="12"/>
        <rFont val="Aptos Narrow"/>
        <family val="2"/>
        <scheme val="minor"/>
      </rPr>
      <t>: Capital Area will look to maintain our current Texas Rising Star mentor staff (12.5 FTEs) in order to continue working with both certified and Entry Level designated programs. We will also look to retain our Industry Support Specialist who serves as both a TECPDS Subject Matter Expect and Infant/Toddler Specialist while assisting early learning programs with TECPDS implementation as supporting mentors with documentation review. This aligns with Workforce Solutions Capital Area and community partner's strategic plan of ensuring children and families in Travis County are able to access high-quality early learning programs.</t>
    </r>
    <r>
      <rPr>
        <b/>
        <sz val="12"/>
        <rFont val="Aptos Narrow"/>
        <family val="2"/>
        <scheme val="minor"/>
      </rPr>
      <t xml:space="preserve"> </t>
    </r>
    <r>
      <rPr>
        <sz val="12"/>
        <rFont val="Aptos Narrow"/>
        <family val="2"/>
        <scheme val="minor"/>
      </rPr>
      <t xml:space="preserve">By expanding the number of Texas Rising Star-certified early learning programs, we will assist with meeting this need. 
</t>
    </r>
    <r>
      <rPr>
        <b/>
        <sz val="12"/>
        <rFont val="Aptos Narrow"/>
        <family val="2"/>
        <scheme val="minor"/>
      </rPr>
      <t>Target Audience:</t>
    </r>
    <r>
      <rPr>
        <sz val="12"/>
        <rFont val="Aptos Narrow"/>
        <family val="2"/>
        <scheme val="minor"/>
      </rPr>
      <t xml:space="preserve"> We will provide Texas Rising Star mentoring and support to 349 CCS early learning programs. 
</t>
    </r>
    <r>
      <rPr>
        <b/>
        <sz val="12"/>
        <rFont val="Aptos Narrow"/>
        <family val="2"/>
        <scheme val="minor"/>
      </rPr>
      <t>Measurable Outcome:</t>
    </r>
    <r>
      <rPr>
        <sz val="12"/>
        <rFont val="Aptos Narrow"/>
        <family val="2"/>
        <scheme val="minor"/>
      </rPr>
      <t xml:space="preserve"> We will measure success by</t>
    </r>
    <r>
      <rPr>
        <b/>
        <sz val="12"/>
        <rFont val="Aptos Narrow"/>
        <family val="2"/>
        <scheme val="minor"/>
      </rPr>
      <t xml:space="preserve"> </t>
    </r>
    <r>
      <rPr>
        <sz val="12"/>
        <rFont val="Aptos Narrow"/>
        <family val="2"/>
        <scheme val="minor"/>
      </rPr>
      <t xml:space="preserve">reaching 95% of our 349 target of CCS programs receiving mentoring visits throughout FY2025.
</t>
    </r>
    <r>
      <rPr>
        <b/>
        <sz val="12"/>
        <rFont val="Aptos Narrow"/>
        <family val="2"/>
        <scheme val="minor"/>
      </rPr>
      <t xml:space="preserve">Update Q3: </t>
    </r>
    <r>
      <rPr>
        <sz val="12"/>
        <rFont val="Aptos Narrow"/>
        <family val="2"/>
        <scheme val="minor"/>
      </rPr>
      <t>Funding for this activity increased from $185,943 to $215,402 due to higher than anticipated mentor personnel costs. Funding for this activity was reallocated from the Curriculum activity.</t>
    </r>
  </si>
  <si>
    <t>CPR/First Aid</t>
  </si>
  <si>
    <r>
      <rPr>
        <b/>
        <sz val="12"/>
        <color theme="1"/>
        <rFont val="Aptos Narrow"/>
        <family val="2"/>
        <scheme val="minor"/>
      </rPr>
      <t>Activity</t>
    </r>
    <r>
      <rPr>
        <sz val="12"/>
        <color theme="1"/>
        <rFont val="Aptos Narrow"/>
        <family val="2"/>
        <scheme val="minor"/>
      </rPr>
      <t xml:space="preserve">: CPR/First Aid - In a survey, child care programs identified the need for in-person CPR/First Aid training courses. We have utilized last years data, identifying CPR/First Aid Training as one of the most consistent and well-attended trainings that we offer, showing a continued need and interest in this training. Workforce Solutions Capital Area offering First Aid/CPR on a regular basis assists programs with ensuring their staff are CPR/First Aid certified which aligns with our goal of having a qualified and supported early childhood workforce. We will be providing CPR/First Aid monthly beginning in Quarter 1 and going throughout FY2025. 
</t>
    </r>
    <r>
      <rPr>
        <b/>
        <sz val="12"/>
        <color theme="1"/>
        <rFont val="Aptos Narrow"/>
        <family val="2"/>
        <scheme val="minor"/>
      </rPr>
      <t>Target Audience:</t>
    </r>
    <r>
      <rPr>
        <sz val="12"/>
        <color theme="1"/>
        <rFont val="Aptos Narrow"/>
        <family val="2"/>
        <scheme val="minor"/>
      </rPr>
      <t xml:space="preserve"> Each class will hold up to 50 teachers with a number of classes available in Spanish as well. We estimate 300 early learning staff will participate in a First Aid/CPR class in FY2025. 
</t>
    </r>
    <r>
      <rPr>
        <b/>
        <sz val="12"/>
        <color theme="1"/>
        <rFont val="Aptos Narrow"/>
        <family val="2"/>
        <scheme val="minor"/>
      </rPr>
      <t>Measurable Outcome:</t>
    </r>
    <r>
      <rPr>
        <sz val="12"/>
        <color theme="1"/>
        <rFont val="Aptos Narrow"/>
        <family val="2"/>
        <scheme val="minor"/>
      </rPr>
      <t xml:space="preserve"> We will measure success by reaching 95% of our 300  target of early learning staff attending and receiving their CPR/First Aid certification. </t>
    </r>
  </si>
  <si>
    <t>Teaching Strategies GOLD Assessment</t>
  </si>
  <si>
    <r>
      <rPr>
        <b/>
        <sz val="12"/>
        <rFont val="Aptos Narrow"/>
        <family val="2"/>
        <scheme val="minor"/>
      </rPr>
      <t>Activity</t>
    </r>
    <r>
      <rPr>
        <sz val="12"/>
        <rFont val="Aptos Narrow"/>
        <family val="2"/>
        <scheme val="minor"/>
      </rPr>
      <t xml:space="preserve">: Teaching Strategies GOLD Assessment - Teaching Strategies GOLD is a formal assessment tool used by many early learning programs to assist with assessing children within their classrooms. Many programs began utilizing Teaching Strategies GOLD when it was offered through a state initiative for free. With Child Screenings now a required measure for Texas Rising Star, we view this support as a way to further ensure Texas Rising Star success. Capital Area signed a letter of commitment with Teaching Strategies during the latest TWC grant to support programs utilizing the GOLD Assessment with sustainability. This activity would help meet that commitment and further support those utilizing GOLD. 
</t>
    </r>
    <r>
      <rPr>
        <b/>
        <sz val="12"/>
        <rFont val="Aptos Narrow"/>
        <family val="2"/>
        <scheme val="minor"/>
      </rPr>
      <t>Target Audience:</t>
    </r>
    <r>
      <rPr>
        <sz val="12"/>
        <rFont val="Aptos Narrow"/>
        <family val="2"/>
        <scheme val="minor"/>
      </rPr>
      <t xml:space="preserve"> We estimate assisting</t>
    </r>
    <r>
      <rPr>
        <b/>
        <sz val="12"/>
        <rFont val="Aptos Narrow"/>
        <family val="2"/>
        <scheme val="minor"/>
      </rPr>
      <t xml:space="preserve"> </t>
    </r>
    <r>
      <rPr>
        <sz val="12"/>
        <rFont val="Aptos Narrow"/>
        <family val="2"/>
        <scheme val="minor"/>
      </rPr>
      <t xml:space="preserve">12 programs extend their GOLD Subscriptions in Quarters 3 and 4. 
</t>
    </r>
    <r>
      <rPr>
        <b/>
        <sz val="12"/>
        <rFont val="Aptos Narrow"/>
        <family val="2"/>
        <scheme val="minor"/>
      </rPr>
      <t>Measurable Outcome:</t>
    </r>
    <r>
      <rPr>
        <sz val="12"/>
        <rFont val="Aptos Narrow"/>
        <family val="2"/>
        <scheme val="minor"/>
      </rPr>
      <t xml:space="preserve"> Due to the utilizing of child screenings being a scored measure in Texas Rising Star, we will look to see 90% of those who were purchased the GOLD Assessment will maintain their Texas Rising Star certification in FY2025. </t>
    </r>
  </si>
  <si>
    <t xml:space="preserve">Ages and Stages Questionnaire (ASQ)
</t>
  </si>
  <si>
    <r>
      <rPr>
        <b/>
        <sz val="12"/>
        <color theme="1"/>
        <rFont val="Aptos Narrow"/>
        <family val="2"/>
        <scheme val="minor"/>
      </rPr>
      <t>Activity</t>
    </r>
    <r>
      <rPr>
        <sz val="12"/>
        <color theme="1"/>
        <rFont val="Aptos Narrow"/>
        <family val="2"/>
        <scheme val="minor"/>
      </rPr>
      <t xml:space="preserve">: Ages and Stages Questionnaire (ASQ) - Capital Area will continue offering the ASQ-3 and ASQ-SE2 screening to parents and programs participating in the CCS program. This will include continuing the ASQ questionnaire subscription as well as electronic storage of questionnaire results for fast and secure answer storage. The ASQ is an evidence-based developmental and social-emotional screening for children from one month to 5 1/2 years of age. The Ages and Stages Questionnaire will assist Capital Area with our goal that all children have the support they need to thrive in an early childhood program setting. This activity will assist with identifying potential delays at an early age, so staff can connect families to resources to ensure their child is able thrive along with their peers. 
</t>
    </r>
    <r>
      <rPr>
        <b/>
        <sz val="12"/>
        <color theme="1"/>
        <rFont val="Aptos Narrow"/>
        <family val="2"/>
        <scheme val="minor"/>
      </rPr>
      <t>Target Audience:</t>
    </r>
    <r>
      <rPr>
        <sz val="12"/>
        <color theme="1"/>
        <rFont val="Aptos Narrow"/>
        <family val="2"/>
        <scheme val="minor"/>
      </rPr>
      <t xml:space="preserve"> We anticipate working with 10 early learning programs on implementing ASQ in their programs. While the ASQ renewal will be paid for in Quarter 4, we anticipate working with programs starting in Quarter 1. 
</t>
    </r>
    <r>
      <rPr>
        <b/>
        <sz val="12"/>
        <color theme="1"/>
        <rFont val="Aptos Narrow"/>
        <family val="2"/>
        <scheme val="minor"/>
      </rPr>
      <t>Measurable Outcome:</t>
    </r>
    <r>
      <rPr>
        <sz val="12"/>
        <color theme="1"/>
        <rFont val="Aptos Narrow"/>
        <family val="2"/>
        <scheme val="minor"/>
      </rPr>
      <t xml:space="preserve"> Due to the utilizing of child screenings being a scored measure in Texas Rising Star, we will look to see 90% of those who were provided ASQ training and access will maintain their Texas Rising Star certification in FY2025. </t>
    </r>
  </si>
  <si>
    <t>National Accreditation Fee Scholarships</t>
  </si>
  <si>
    <r>
      <rPr>
        <b/>
        <sz val="12"/>
        <rFont val="Aptos Narrow"/>
        <family val="2"/>
        <scheme val="minor"/>
      </rPr>
      <t>Activity</t>
    </r>
    <r>
      <rPr>
        <sz val="12"/>
        <rFont val="Aptos Narrow"/>
        <family val="2"/>
        <scheme val="minor"/>
      </rPr>
      <t>: National Accreditation Fee Scholarships - Programs will be eligible to apply for grants to cover their annual National Accreditation fees. This would include fees for any Texas Rising Star-recognized National Accreditation entity to include NAEYC, NAC, and Advanced ED/Cognia. Support for programs who are currently Nationally Accredited or working toward National Accreditation will assist with the supply of quality child care programs within our area. This will also assist programs who seek to maintain or gain Texas Rising Star certification.</t>
    </r>
    <r>
      <rPr>
        <b/>
        <sz val="12"/>
        <rFont val="Aptos Narrow"/>
        <family val="2"/>
        <scheme val="minor"/>
      </rPr>
      <t xml:space="preserve"> </t>
    </r>
    <r>
      <rPr>
        <sz val="12"/>
        <rFont val="Aptos Narrow"/>
        <family val="2"/>
        <scheme val="minor"/>
      </rPr>
      <t xml:space="preserve">This activity aligns with our community partners and the Success by 6 Strategic Plan for Austin/Travis County to increase the supply of quality child care programs in Travis County. As previously mentioned, Category 1 scores over the past few years have seen a steady decline (2022- average  2.38, 2023 - average  2.33, 2024- average  1.98). Supporting National Accreditation would support the effort to increase Category 1 scores, as Nationally Accredited programs receive a score of a 3 for Categories 1 and 3. 
</t>
    </r>
    <r>
      <rPr>
        <b/>
        <sz val="12"/>
        <rFont val="Aptos Narrow"/>
        <family val="2"/>
        <scheme val="minor"/>
      </rPr>
      <t>Target Audience:</t>
    </r>
    <r>
      <rPr>
        <sz val="12"/>
        <rFont val="Aptos Narrow"/>
        <family val="2"/>
        <scheme val="minor"/>
      </rPr>
      <t xml:space="preserve"> We estimate </t>
    </r>
    <r>
      <rPr>
        <strike/>
        <sz val="12"/>
        <rFont val="Aptos Narrow"/>
        <family val="2"/>
        <scheme val="minor"/>
      </rPr>
      <t xml:space="preserve">20 </t>
    </r>
    <r>
      <rPr>
        <sz val="12"/>
        <rFont val="Aptos Narrow"/>
        <family val="2"/>
        <scheme val="minor"/>
      </rPr>
      <t xml:space="preserve"> 15 early learning programs will receive a scholarship. We will begin offering scholarships in Quarter 1 and continue through FY2025. 
</t>
    </r>
    <r>
      <rPr>
        <b/>
        <sz val="12"/>
        <rFont val="Aptos Narrow"/>
        <family val="2"/>
        <scheme val="minor"/>
      </rPr>
      <t>Measurable Outcome:</t>
    </r>
    <r>
      <rPr>
        <sz val="12"/>
        <rFont val="Aptos Narrow"/>
        <family val="2"/>
        <scheme val="minor"/>
      </rPr>
      <t xml:space="preserve"> Utilizing the monthly National Accreditation report, we will track those programs receiving a scholarship and look to measure the number of programs who maintained their National Accreditation throughout FY2025. 
</t>
    </r>
    <r>
      <rPr>
        <b/>
        <sz val="12"/>
        <rFont val="Aptos Narrow"/>
        <family val="2"/>
        <scheme val="minor"/>
      </rPr>
      <t xml:space="preserve">Update Q3: </t>
    </r>
    <r>
      <rPr>
        <sz val="12"/>
        <rFont val="Aptos Narrow"/>
        <family val="2"/>
        <scheme val="minor"/>
      </rPr>
      <t>Funding for this activity decreased from $24,450 to $16,500 due to fewer applications for reimbursement than anticipated. Funding from this activity was reallocated to the Jeannette Watson Wage Supplement project.</t>
    </r>
  </si>
  <si>
    <t>Jeanette Watson Wage Supplement</t>
  </si>
  <si>
    <t>CQF 4%
Other</t>
  </si>
  <si>
    <r>
      <t>Activity: Jeannette Watson Wage Supplements - In multiple responses within the Director Needs Survey, programs identified the need for continued support for the Child Care Workforce.</t>
    </r>
    <r>
      <rPr>
        <b/>
        <sz val="12"/>
        <rFont val="Aptos Narrow"/>
        <family val="2"/>
        <scheme val="minor"/>
      </rPr>
      <t xml:space="preserve"> </t>
    </r>
    <r>
      <rPr>
        <sz val="12"/>
        <rFont val="Aptos Narrow"/>
        <family val="2"/>
        <scheme val="minor"/>
      </rPr>
      <t xml:space="preserve">This was the number one overall requested activity as well as the top priority that directors wanted to see for the coming year. Therefore, Workforce Solutions Capital Area will continue to invest in our Jeanette Watson Wage Supplement Program. The program aims to augment low wages as well as decrease turnover, helping children maintain a stable relationship with a caregiver. 
</t>
    </r>
    <r>
      <rPr>
        <strike/>
        <sz val="12"/>
        <rFont val="Aptos Narrow"/>
        <family val="2"/>
        <scheme val="minor"/>
      </rPr>
      <t>$150,000</t>
    </r>
    <r>
      <rPr>
        <sz val="12"/>
        <rFont val="Aptos Narrow"/>
        <family val="2"/>
        <scheme val="minor"/>
      </rPr>
      <t xml:space="preserve"> 387,800 of our CQF 4% funding will go toward this activity along with </t>
    </r>
    <r>
      <rPr>
        <strike/>
        <sz val="12"/>
        <rFont val="Aptos Narrow"/>
        <family val="2"/>
        <scheme val="minor"/>
      </rPr>
      <t>$1,065,000</t>
    </r>
    <r>
      <rPr>
        <sz val="12"/>
        <rFont val="Aptos Narrow"/>
        <family val="2"/>
        <scheme val="minor"/>
      </rPr>
      <t xml:space="preserve"> $705,000 in community partner funding. 
</t>
    </r>
    <r>
      <rPr>
        <b/>
        <sz val="12"/>
        <rFont val="Aptos Narrow"/>
        <family val="2"/>
        <scheme val="minor"/>
      </rPr>
      <t>Target Audience:</t>
    </r>
    <r>
      <rPr>
        <sz val="12"/>
        <rFont val="Aptos Narrow"/>
        <family val="2"/>
        <scheme val="minor"/>
      </rPr>
      <t xml:space="preserve"> We anticipate providing Wage Supplements to 250 early learning program staff</t>
    </r>
    <r>
      <rPr>
        <b/>
        <sz val="12"/>
        <rFont val="Aptos Narrow"/>
        <family val="2"/>
        <scheme val="minor"/>
      </rPr>
      <t xml:space="preserve">. </t>
    </r>
    <r>
      <rPr>
        <sz val="12"/>
        <rFont val="Aptos Narrow"/>
        <family val="2"/>
        <scheme val="minor"/>
      </rPr>
      <t xml:space="preserve">While the application process will begin in Quarter 2, we anticipate expenses paid in Quarter 3. 
</t>
    </r>
    <r>
      <rPr>
        <b/>
        <sz val="12"/>
        <rFont val="Aptos Narrow"/>
        <family val="2"/>
        <scheme val="minor"/>
      </rPr>
      <t>Measurable Outcome:</t>
    </r>
    <r>
      <rPr>
        <sz val="12"/>
        <rFont val="Aptos Narrow"/>
        <family val="2"/>
        <scheme val="minor"/>
      </rPr>
      <t xml:space="preserve"> Our goal is to have 85%, above the industry average, of staff receiving the Jeanette Watson Wage Supplement remain at their program based on a follow up survey given to recipients after the award has been given.  
</t>
    </r>
    <r>
      <rPr>
        <b/>
        <sz val="12"/>
        <rFont val="Aptos Narrow"/>
        <family val="2"/>
        <scheme val="minor"/>
      </rPr>
      <t xml:space="preserve">Update Q3: </t>
    </r>
    <r>
      <rPr>
        <sz val="12"/>
        <rFont val="Aptos Narrow"/>
        <family val="2"/>
        <scheme val="minor"/>
      </rPr>
      <t>Funding for this activity decreased from $1,215,000 to $1,092,800 due to loss of outside funding from community partners. The amount of funding through CQF increased from $150,000 to $387,800 to help ensure there was funding to cover this project, however the overall total amount of this project decreased due to outside funding being reduced.</t>
    </r>
  </si>
  <si>
    <t>Staff Retention Incentive</t>
  </si>
  <si>
    <t xml:space="preserve">CQF 4%
</t>
  </si>
  <si>
    <r>
      <rPr>
        <b/>
        <sz val="12"/>
        <rFont val="Aptos Narrow"/>
        <family val="2"/>
        <scheme val="minor"/>
      </rPr>
      <t>Activity</t>
    </r>
    <r>
      <rPr>
        <sz val="12"/>
        <rFont val="Aptos Narrow"/>
        <family val="2"/>
        <scheme val="minor"/>
      </rPr>
      <t xml:space="preserve">: Staff Retention Incentive - The Staff Retention Incentive is designed to reward eligible child care programs by providing funds that can be distributed as bonuses to their dedicated staff. This initiative acknowledges the critical role that staff play in delivering high-quality care and aims to enhance retention and motivation within early learning programs. We will prioritize programs located in Child Care Deserts, caring for children 0-5 years of age, and those serving higher number of CCS children. This activity further supports the data within the Director Needs Survey, where programs identified the need for continued support for the Child Care Workforce. This was the number one overall requested activity as well as the top priority that directors wanted to see for the coming year. Our data gathered in FY2024 supports the need for this project. Based on the staffing data submitted by contract programs of current staff working at early learning programs, we saw Full-Time teacher turn-over rates on average of 22.90%. This is slightly above the state average turnover rate of 20% (https://texestest.org/texas-early-education-turnover-rate/). The goal of this project is to assist programs with lowering the amount of Teacher Turnover the program experiences. 
</t>
    </r>
    <r>
      <rPr>
        <b/>
        <sz val="12"/>
        <rFont val="Aptos Narrow"/>
        <family val="2"/>
        <scheme val="minor"/>
      </rPr>
      <t>Target Audience:</t>
    </r>
    <r>
      <rPr>
        <sz val="12"/>
        <rFont val="Aptos Narrow"/>
        <family val="2"/>
        <scheme val="minor"/>
      </rPr>
      <t xml:space="preserve"> an estimated 75 programs,</t>
    </r>
    <r>
      <rPr>
        <b/>
        <sz val="12"/>
        <rFont val="Aptos Narrow"/>
        <family val="2"/>
        <scheme val="minor"/>
      </rPr>
      <t xml:space="preserve"> </t>
    </r>
    <r>
      <rPr>
        <sz val="12"/>
        <rFont val="Aptos Narrow"/>
        <family val="2"/>
        <scheme val="minor"/>
      </rPr>
      <t>supporting approximately 750 staff, will</t>
    </r>
    <r>
      <rPr>
        <b/>
        <sz val="12"/>
        <rFont val="Aptos Narrow"/>
        <family val="2"/>
        <scheme val="minor"/>
      </rPr>
      <t xml:space="preserve"> </t>
    </r>
    <r>
      <rPr>
        <sz val="12"/>
        <rFont val="Aptos Narrow"/>
        <family val="2"/>
        <scheme val="minor"/>
      </rPr>
      <t xml:space="preserve">receive this incentive. 
</t>
    </r>
    <r>
      <rPr>
        <b/>
        <sz val="12"/>
        <rFont val="Aptos Narrow"/>
        <family val="2"/>
        <scheme val="minor"/>
      </rPr>
      <t>Measurable Outcome:</t>
    </r>
    <r>
      <rPr>
        <sz val="12"/>
        <rFont val="Aptos Narrow"/>
        <family val="2"/>
        <scheme val="minor"/>
      </rPr>
      <t xml:space="preserve"> Our goal is to have 85%, above the industry average, of staff receiving this Staff Retention Incentive to remain at their program based on a follow up survey we will complete 6 months after the incentive was received.  
</t>
    </r>
    <r>
      <rPr>
        <b/>
        <sz val="12"/>
        <rFont val="Aptos Narrow"/>
        <family val="2"/>
        <scheme val="minor"/>
      </rPr>
      <t xml:space="preserve">Update Q2: </t>
    </r>
    <r>
      <rPr>
        <sz val="12"/>
        <rFont val="Aptos Narrow"/>
        <family val="2"/>
        <scheme val="minor"/>
      </rPr>
      <t>Start quarter was changed from Q2 to Q3.</t>
    </r>
  </si>
  <si>
    <t xml:space="preserve">The Workforce Solutions of Central Texas Quality Expenditure Plan aligns with the Board's mission which is to provide quality education, training, and labor market services that give employers and job seekers of the region a competitive advantage in the global economy. Customer-focus, accountability, quality, teamwork, and integrity serve as our foundation and guide our work. This mission focuses on the 7 counties in our board area and the need for child care so that families will have access to adequate, high-quality child care so that families may attend school, work, and increase their quality of life. In order to support early learning programs, which are an essential component in this focus, is to provide resources and opportunities to meet the specific needs and goals of each early learning program in the Workforce Solutions of Central Texas Board area to achieve Texas Rising Star certification, reach a higher star level, or receive or maintain national accreditation. These early learning programs are mentored by Texas Rising Star staff who are highly qualified and trained to provide targeted technical assistance, recommendations for training, materials, and resources. These needs are documented and evaluated often through individualized Continuous Quality Improvement Plans (CQIPs). The Child Care Quality Coordinator together with the lead mentor reviews CQIPs and additional reports that are available through the Children's Learning Institute's Engage platform to gather additional information related to ongoing progress with early learning programs. These results and information from this data serve as the basis for the types of professional development that is planned, and the amount and type of curriculum, equipment, and materials that are needed for the year.   
Our Child Care Quality Advisory Committee meets quarterly and reviews the strategic plan to discuss any updates or additions that might need to be considered. Committee members receive information periodically from other program administrators about the training topics and competencies that are needed for themselves and their teaching staff and reports back to the Quality Coordinator. This important feedback provided from the Advisory Committee, the data from Texas Rising Star reports and observations, mentor feedback, participant evaluations from training sessions, satisfaction surveys from administrators, teachers, and families, and Texas Rising Star assessment results serve as the basis for the development of the annual strategic plan. These same methods of data collection along with other available resources will serve to measure the success of our Strategic Plan for 2025. These data sources include the Texas Department of Family and Protective Services; Texas Early Childhood Professional Development System; local community needs assessments; local early childhood professional organization partners (Central Texas Association for the Education of Young Children, Texas Association for the Education of Young Children, Central Texas Family Child Care Network), Temple College and Central Texas College Child Development Departments, local Child Care Regulations staff, Child Care Services Workforce Specialists, and notes from bi-monthly Program Administrator meetings.  Tools such as mentors direct observation documentation; Facility Assessment Record Form worksheets; Child Care Quality Improvement Plans; Child Care Advisory Committee suggestions; provider requests; Texas Rising Star assessment results, the Child Care Availability Portal, Texas Workforce Commission employment trends, and Child Care Services waiting lists will be used to gather data.
Workforce Solutions of Central Texas will again focus on increasing the total number of certified Texas Rising Star programs that have a signed agreement with Child Care Services to provide scholarships for eligible families. As a result of efforts to get many early learning programs Texas Rising Star certified over the last 24 months, there is a significant increase in the number of those entry level programs being certified in our area. Our efforts include assisting these programs in achieving a higher star level. There is still a significant need for infant and toddler care in our area. We will continue to support programs seeking to expand their services for this age group, with the goal of increasing the overall capacity of infant and toddler care by 15%, thus helping to bridge the gap in the number of slots available for those families needing care. Additionally, we will offer professional development opportunities tailored to meet the specific needs for both teaching and administrative staff. This includes college scholarships; reimbursements for CDA (Child Development Associates) certification; professional learning communities and cohorts; conferences and other collaborative activities designed to improve staff competence, skills and abilities. We will continue to support programs that are nationally accredited (to include Council on Accreditation for school age programs; National Association for the Education of Young Children for center-based early learning programs and National Association for Family Child Care) accreditation and to provide support for those programs who are maintaining and seeking reaccreditation. Our shared services project includes the opportunity for any Three- and Four-Star early learning programs to participate in activities that will support staff retention, business management, operational effectiveness, including preservice training, and CPR/First Aid training. As part of our efforts to enhance health and safety requirements for our early learning programs, we will offer all Texas Rising Star programs the opportunity to request and receive LifeVac devices (for rescuing a choking child). Additionally, we will offer training to administrators targeted at emergency planning and preparedness, medication administration, and to purchase emergency preparedness kits for their programs. In an effort to reduce the number of incidents of children being dismissed from child care programs and children not receiving the developmental services they require, we will continue to support and provide training for any early learning programs utilizing the ASQ and ASQ-SE (Ages &amp; Stages and Ages &amp; Stages Social Emotional) child evaluation system. Our family child care programs will be supported through a project that will reinforce high-quality administrative practices that are crucial for ensuring program quality and providing beneficial results for children and families. </t>
  </si>
  <si>
    <t>Infant &amp; Toddler Specific Training</t>
  </si>
  <si>
    <r>
      <rPr>
        <b/>
        <sz val="12"/>
        <color theme="1"/>
        <rFont val="Aptos Narrow"/>
        <family val="2"/>
        <scheme val="minor"/>
      </rPr>
      <t xml:space="preserve">Activity: </t>
    </r>
    <r>
      <rPr>
        <sz val="12"/>
        <color theme="1"/>
        <rFont val="Aptos Narrow"/>
        <family val="2"/>
        <scheme val="minor"/>
      </rPr>
      <t xml:space="preserve">We will provide targeted professional development for teachers of infants and toddlers who work in Texas Rising Star-certified programs and those programs working towards certification. The basis for this needed activity is the limited number of available slots for infants and toddlers (based on feedback from Child Care Services Specialists and program administrators.) Child Care Regulation staff have also reported the frequently cited deficiencies in areas specifically related to infant and toddler care. This activity supports the Board strategic plan of increasing the quality of child care in our area. 
</t>
    </r>
    <r>
      <rPr>
        <b/>
        <sz val="12"/>
        <color theme="1"/>
        <rFont val="Aptos Narrow"/>
        <family val="2"/>
        <scheme val="minor"/>
      </rPr>
      <t xml:space="preserve">Targeted Outreach: </t>
    </r>
    <r>
      <rPr>
        <sz val="12"/>
        <color theme="1"/>
        <rFont val="Aptos Narrow"/>
        <family val="2"/>
        <scheme val="minor"/>
      </rPr>
      <t xml:space="preserve">This activity will be provided to all early learning programs who provide infant and toddler care. (approximately 230 early learning programs and 250 staff will be served). 
</t>
    </r>
    <r>
      <rPr>
        <b/>
        <sz val="12"/>
        <color theme="1"/>
        <rFont val="Aptos Narrow"/>
        <family val="2"/>
        <scheme val="minor"/>
      </rPr>
      <t xml:space="preserve">Measurable Outcome: </t>
    </r>
    <r>
      <rPr>
        <sz val="12"/>
        <color theme="1"/>
        <rFont val="Aptos Narrow"/>
        <family val="2"/>
        <scheme val="minor"/>
      </rPr>
      <t xml:space="preserve">We will measure success by reviewing training evaluations, by tracking Child Care Regulation deficiencies related to infant and toddler care and use the Infant Toddler Specialist Alignment to Texas Rising Star Standards document as a resource for supporting documentation for professional development and training. Our goal is to decrease the number of Child Care Regulation deficiencies related to infant and toddler care by 10%. Another goal is to ultimately increase the number and availability of slots for infant and toddler care in our area by 10%. 
</t>
    </r>
    <r>
      <rPr>
        <i/>
        <sz val="12"/>
        <color theme="1"/>
        <rFont val="Aptos Narrow"/>
        <family val="2"/>
        <scheme val="minor"/>
      </rPr>
      <t>We anticipate about 90% of this funding to be from CCQ and 10% from CQF.</t>
    </r>
  </si>
  <si>
    <t>Family Engagement Training</t>
  </si>
  <si>
    <t xml:space="preserve">CCQ 2%
</t>
  </si>
  <si>
    <r>
      <rPr>
        <b/>
        <sz val="12"/>
        <color theme="1"/>
        <rFont val="Aptos Narrow"/>
        <family val="2"/>
        <scheme val="minor"/>
      </rPr>
      <t xml:space="preserve">Activity: </t>
    </r>
    <r>
      <rPr>
        <sz val="12"/>
        <color theme="1"/>
        <rFont val="Aptos Narrow"/>
        <family val="2"/>
        <scheme val="minor"/>
      </rPr>
      <t xml:space="preserve">Based on recommendations from mentors, and administrators, our Infant Toddler Specialist will conduct a training session from the Family Engagement series (through Infant Toddler Specialist Network and Children's Learning Institute). We will invite programs to send their infant and toddler teachers who would like to participate and for these teachers to bring at least one child's family member with them to attend the training.  Through consultation with our Infant Toddler Specialist and the Infant Toddler Specialist Network team at Children's Learning Institute we were encouraged to support such an effort in order to meet the growing needs of families with young children who struggle with understanding typical and atypical behavior with children under 3 years. The Board strategic plan supports the quality of life for area families. 
</t>
    </r>
    <r>
      <rPr>
        <b/>
        <sz val="12"/>
        <color theme="1"/>
        <rFont val="Aptos Narrow"/>
        <family val="2"/>
        <scheme val="minor"/>
      </rPr>
      <t>Targeted Outreach:</t>
    </r>
    <r>
      <rPr>
        <sz val="12"/>
        <color theme="1"/>
        <rFont val="Aptos Narrow"/>
        <family val="2"/>
        <scheme val="minor"/>
      </rPr>
      <t xml:space="preserve"> We hope to be able to serve at least 30 early learning program staff.
</t>
    </r>
    <r>
      <rPr>
        <b/>
        <sz val="12"/>
        <color theme="1"/>
        <rFont val="Aptos Narrow"/>
        <family val="2"/>
        <scheme val="minor"/>
      </rPr>
      <t xml:space="preserve">Measurable Outcome: </t>
    </r>
    <r>
      <rPr>
        <sz val="12"/>
        <color theme="1"/>
        <rFont val="Aptos Narrow"/>
        <family val="2"/>
        <scheme val="minor"/>
      </rPr>
      <t xml:space="preserve">We will measure the success of this activity through evaluations following the training, mentor observations and reports, and family surveys. We aim to increase scores in Category 2 (Teacher/Child Interactions) and Category 3 (Family Engagement) on Texas Rising Star assessments. We plan to use the Family Engagement Strategies: Infant and Toddler Teacher Checklist from Children's Learning Institute, our Infant Toddler Specialist will solicit feedback from the other Texas Rising Star mentors on specific details for the additional training content that will target the issues and concerns from their own personal observations and provider requests for future training sessions offered to both teachers and families. </t>
    </r>
  </si>
  <si>
    <t>Materials &amp; Equipment to include Curriculum</t>
  </si>
  <si>
    <r>
      <rPr>
        <b/>
        <sz val="12"/>
        <rFont val="Aptos Narrow"/>
        <family val="2"/>
        <scheme val="minor"/>
      </rPr>
      <t xml:space="preserve">Activity: </t>
    </r>
    <r>
      <rPr>
        <sz val="12"/>
        <rFont val="Aptos Narrow"/>
        <family val="2"/>
        <scheme val="minor"/>
      </rPr>
      <t xml:space="preserve">According to data received from the results of CQIPs, Texas Rising Star assessment results, and the Child Care Availability Portal, there is a need for us to purchase curriculum, materials, and equipment for early learning programs who are seeking Texas Rising Star certification to increase their star level. We will also purchase these resources for those who are Texas Rising Star-certified that wish to increase capacity and open additional slots for infant and toddler care.
</t>
    </r>
    <r>
      <rPr>
        <b/>
        <sz val="12"/>
        <rFont val="Aptos Narrow"/>
        <family val="2"/>
        <scheme val="minor"/>
      </rPr>
      <t>Targeted Outreach:</t>
    </r>
    <r>
      <rPr>
        <sz val="12"/>
        <rFont val="Aptos Narrow"/>
        <family val="2"/>
        <scheme val="minor"/>
      </rPr>
      <t xml:space="preserve"> Approximately 75 early learning programs 
</t>
    </r>
    <r>
      <rPr>
        <b/>
        <sz val="12"/>
        <rFont val="Aptos Narrow"/>
        <family val="2"/>
        <scheme val="minor"/>
      </rPr>
      <t>Measurable Outcome:</t>
    </r>
    <r>
      <rPr>
        <sz val="12"/>
        <rFont val="Aptos Narrow"/>
        <family val="2"/>
        <scheme val="minor"/>
      </rPr>
      <t xml:space="preserve"> We will measure the success of this activity by evaluating Continuous Quality Improvement goals met, reviewing data from the Child Care Availability Portal, and monitoring our CCS waiting list. We aim to increase scores in Category 3 (teacher training) and Category 4 (indoor and outdoor environments). Data from Texas Rising Star assessment results will also be used to measure success. 
</t>
    </r>
    <r>
      <rPr>
        <i/>
        <sz val="12"/>
        <rFont val="Aptos Narrow"/>
        <family val="2"/>
        <scheme val="minor"/>
      </rPr>
      <t>Funding will be about 75% from CQF and 25% from CCQ.</t>
    </r>
  </si>
  <si>
    <t>Substitute/Release Time Support</t>
  </si>
  <si>
    <r>
      <rPr>
        <b/>
        <strike/>
        <sz val="12"/>
        <rFont val="Aptos Narrow"/>
        <family val="2"/>
        <scheme val="minor"/>
      </rPr>
      <t xml:space="preserve">Activity: </t>
    </r>
    <r>
      <rPr>
        <strike/>
        <sz val="12"/>
        <rFont val="Aptos Narrow"/>
        <family val="2"/>
        <scheme val="minor"/>
      </rPr>
      <t xml:space="preserve">With the ultimate goal of creating more child care slots in Texas Rising Star programs for families in our area, we hope to support Three- and Four-Star center-based programs partnering with local school districts in their district area. Early learning programs will be able to employ high-school students enrolled in CTE (Career and Technical Education) programs who can then serve as substitute teachers, allowing teachers to attend training and professional development during the workday. By providing substitutes, teachers can attend high quality training that will in turn increase their knowledge, skills, and abilities. Additionally through this partnership with the high school career preparation programs in school districts, we are also increasing the availability of the highly qualified teachers in the child care workforce. 
</t>
    </r>
    <r>
      <rPr>
        <b/>
        <strike/>
        <sz val="12"/>
        <rFont val="Aptos Narrow"/>
        <family val="2"/>
        <scheme val="minor"/>
      </rPr>
      <t xml:space="preserve">Targeted Outreach: </t>
    </r>
    <r>
      <rPr>
        <strike/>
        <sz val="12"/>
        <rFont val="Aptos Narrow"/>
        <family val="2"/>
        <scheme val="minor"/>
      </rPr>
      <t xml:space="preserve">5 early learning programs to support approx. 10 staff
</t>
    </r>
    <r>
      <rPr>
        <b/>
        <strike/>
        <sz val="12"/>
        <rFont val="Aptos Narrow"/>
        <family val="2"/>
        <scheme val="minor"/>
      </rPr>
      <t xml:space="preserve">Measurable Outcome: </t>
    </r>
    <r>
      <rPr>
        <strike/>
        <sz val="12"/>
        <rFont val="Aptos Narrow"/>
        <family val="2"/>
        <scheme val="minor"/>
      </rPr>
      <t xml:space="preserve">We will use data from the Child Care Availability Portal, administrator feedback, and assessment results in category 1 and the staff worksheet from the Facility Assessment Record Form to measure the outcomes of this activity. 
</t>
    </r>
    <r>
      <rPr>
        <i/>
        <strike/>
        <sz val="12"/>
        <rFont val="Aptos Narrow"/>
        <family val="2"/>
        <scheme val="minor"/>
      </rPr>
      <t>We do not anticipate any expenditures for this activity.</t>
    </r>
    <r>
      <rPr>
        <strike/>
        <sz val="12"/>
        <rFont val="Aptos Narrow"/>
        <family val="2"/>
        <scheme val="minor"/>
      </rPr>
      <t xml:space="preserve">
</t>
    </r>
    <r>
      <rPr>
        <sz val="12"/>
        <rFont val="Aptos Narrow"/>
        <family val="2"/>
        <scheme val="minor"/>
      </rPr>
      <t xml:space="preserve">
</t>
    </r>
    <r>
      <rPr>
        <b/>
        <sz val="12"/>
        <rFont val="Aptos Narrow"/>
        <family val="2"/>
        <scheme val="minor"/>
      </rPr>
      <t xml:space="preserve">Update Q2: </t>
    </r>
    <r>
      <rPr>
        <sz val="12"/>
        <rFont val="Aptos Narrow"/>
        <family val="2"/>
        <scheme val="minor"/>
      </rPr>
      <t>Change from Q2 to Q3 due to delay in execution.</t>
    </r>
    <r>
      <rPr>
        <b/>
        <sz val="12"/>
        <color rgb="FFC00000"/>
        <rFont val="Aptos Narrow"/>
        <family val="2"/>
        <scheme val="minor"/>
      </rPr>
      <t xml:space="preserve">
Update Q4: </t>
    </r>
    <r>
      <rPr>
        <sz val="12"/>
        <color rgb="FFC00000"/>
        <rFont val="Aptos Narrow"/>
        <family val="2"/>
        <scheme val="minor"/>
      </rPr>
      <t>Due to staffing changes with the partner for this activity, the Board was unable to proceed with the activity as planned. No money was moved as there wasn't any budgeted for this activity. The Board was serving as a go-between with child care programs.</t>
    </r>
  </si>
  <si>
    <t>CDA Completion Incentive</t>
  </si>
  <si>
    <r>
      <rPr>
        <b/>
        <strike/>
        <sz val="12"/>
        <rFont val="Aptos Narrow"/>
        <family val="2"/>
        <scheme val="minor"/>
      </rPr>
      <t xml:space="preserve">Activity: </t>
    </r>
    <r>
      <rPr>
        <strike/>
        <sz val="12"/>
        <rFont val="Aptos Narrow"/>
        <family val="2"/>
        <scheme val="minor"/>
      </rPr>
      <t xml:space="preserve">We will offer monetary bonuses for teachers who complete a Spanish Child Development Associate (CDA) course through the Workforce Solutions of Central Texas contractor and receive the CDA Credential, complete a CDA course at the college level and receive their Child Development Associates certificate, or complete a CDA or associate’s degree at the college level. This activity supports the Board's strategic plan to increase the quality of life for residents and offer high-quality training. By offering this opportunity our aim is to increase the level of knowledge, skills, and abilities in early childhood education. Monetary bonuses of up to $1,000 will be available for all eligible teachers and administrators in Texas Rising Star certified Three- and Four-Star programs (approximately 100 programs). The basis for this activity is from feedback Administrators provided during Program Administrator meetings as well as communication with mentors during scheduled visits. The Child Care Advisory Committee recognized the need for continuing education specifically for our large Spanish speaking population and explored ways to incentivize teachers who completed these credentials during its scheduled meetings and based on the feedback from Administrators and the Committee the focus of the incentives would assist programs in retaining high quality staff and increase Star levels. 
</t>
    </r>
    <r>
      <rPr>
        <b/>
        <strike/>
        <sz val="12"/>
        <rFont val="Aptos Narrow"/>
        <family val="2"/>
        <scheme val="minor"/>
      </rPr>
      <t xml:space="preserve">Targeted Outreach: </t>
    </r>
    <r>
      <rPr>
        <strike/>
        <sz val="12"/>
        <rFont val="Aptos Narrow"/>
        <family val="2"/>
        <scheme val="minor"/>
      </rPr>
      <t xml:space="preserve">We hope to serve at least 12 participants. 
</t>
    </r>
    <r>
      <rPr>
        <b/>
        <strike/>
        <sz val="12"/>
        <rFont val="Aptos Narrow"/>
        <family val="2"/>
        <scheme val="minor"/>
      </rPr>
      <t xml:space="preserve">Measurable Outcome: </t>
    </r>
    <r>
      <rPr>
        <strike/>
        <sz val="12"/>
        <rFont val="Aptos Narrow"/>
        <family val="2"/>
        <scheme val="minor"/>
      </rPr>
      <t xml:space="preserve">The success of this activity will be determined by evaluating the increased star level and scores on Texas Rising Star assessments and recertifications. We hope to increase credential attainment rate and course completion rate for those receiving scholarships by 10%. Data will be collected from Administrator feedback, Department Chairs at the colleges, and Texas Rising Star reports. </t>
    </r>
    <r>
      <rPr>
        <sz val="12"/>
        <rFont val="Aptos Narrow"/>
        <family val="2"/>
        <scheme val="minor"/>
      </rPr>
      <t xml:space="preserve">
</t>
    </r>
    <r>
      <rPr>
        <b/>
        <sz val="12"/>
        <rFont val="Aptos Narrow"/>
        <family val="2"/>
        <scheme val="minor"/>
      </rPr>
      <t>Update Q3:</t>
    </r>
    <r>
      <rPr>
        <sz val="12"/>
        <rFont val="Aptos Narrow"/>
        <family val="2"/>
        <scheme val="minor"/>
      </rPr>
      <t xml:space="preserve"> Change from Q2 to Q3 due to delay in execution.</t>
    </r>
    <r>
      <rPr>
        <sz val="12"/>
        <color rgb="FFC00000"/>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Due to participants not completing their CDA, this activity was not completed. $10,000 was moved from this activity to leadership bonuses.</t>
    </r>
  </si>
  <si>
    <t>CDA/College Scholarships</t>
  </si>
  <si>
    <r>
      <rPr>
        <b/>
        <sz val="12"/>
        <rFont val="Aptos Narrow"/>
        <family val="2"/>
        <scheme val="minor"/>
      </rPr>
      <t xml:space="preserve">Activity: </t>
    </r>
    <r>
      <rPr>
        <sz val="12"/>
        <rFont val="Aptos Narrow"/>
        <family val="2"/>
        <scheme val="minor"/>
      </rPr>
      <t xml:space="preserve">Our Board's mission to support the workforce and increase the quality of life for residents is in alignment with this activity which seeks to increase the level of knowledge in early childhood education to include attainment of CDA and Associate of Arts degrees or other early childhood related certificates. Scholarships will be available for all eligible teachers and administrators in Texas Rising Star-certified programs (approximately 200 programs). From data received through Temple College and Central Texas college, there is clear evidence that helping to increase enrollment in early childhood courses not only supports our early childhood workforce, but helps to sustain the child development programs at both of these colleges.  
</t>
    </r>
    <r>
      <rPr>
        <b/>
        <sz val="12"/>
        <rFont val="Aptos Narrow"/>
        <family val="2"/>
        <scheme val="minor"/>
      </rPr>
      <t xml:space="preserve">Targeted Outreach: </t>
    </r>
    <r>
      <rPr>
        <sz val="12"/>
        <rFont val="Aptos Narrow"/>
        <family val="2"/>
        <scheme val="minor"/>
      </rPr>
      <t xml:space="preserve">Approximately 10 child care staff will be served. 
</t>
    </r>
    <r>
      <rPr>
        <b/>
        <sz val="12"/>
        <rFont val="Aptos Narrow"/>
        <family val="2"/>
        <scheme val="minor"/>
      </rPr>
      <t>Measurable Outcome:</t>
    </r>
    <r>
      <rPr>
        <sz val="12"/>
        <rFont val="Aptos Narrow"/>
        <family val="2"/>
        <scheme val="minor"/>
      </rPr>
      <t xml:space="preserve"> Success of this activity will be determined by evaluating the increase in scores on Texas Rising Star assessments and recertifications and the enrollment increases per semester for course completion and credential attainment in early childhood education related fields at local community colleges (Child Development Associates; Associate of Arts degrees; Child Development certificates). </t>
    </r>
  </si>
  <si>
    <t>Professional Development Opportunities</t>
  </si>
  <si>
    <r>
      <rPr>
        <b/>
        <sz val="12"/>
        <rFont val="Aptos Narrow"/>
        <family val="2"/>
        <scheme val="minor"/>
      </rPr>
      <t xml:space="preserve">Activity: </t>
    </r>
    <r>
      <rPr>
        <sz val="12"/>
        <rFont val="Aptos Narrow"/>
        <family val="2"/>
        <scheme val="minor"/>
      </rPr>
      <t xml:space="preserve">The basis for offering this activity is mentor and administrator feedback, CQIP goals, Child Care Regulation recommendations, and Child Care Advisory Committee recommendations. Opportunities will be provided through group sessions; learning communities and cohorts; co-sponsoring conferences; and providing scholarships for attendance at other agency conferences on a variety of topics and through a variety of formats targeted for the specific audiences (administrators, teachers, training in Spanish). Training for utilizing the McCormick Institute for Early Childhood Leadership's Program Administration Scale will be provided for family child care programs. Specific/targeted training will be provided for any early learning programs utilizing the ASQ and ASQ-SE (Ages &amp; Stages and Ages &amp; Stages Social Emotional) child evaluation system. All these activities align with the Board's strategy and mission to improve staff competence, skills and abilities and provide high-quality child care. 
</t>
    </r>
    <r>
      <rPr>
        <b/>
        <sz val="12"/>
        <rFont val="Aptos Narrow"/>
        <family val="2"/>
        <scheme val="minor"/>
      </rPr>
      <t xml:space="preserve">Targeted Outreach: </t>
    </r>
    <r>
      <rPr>
        <sz val="12"/>
        <rFont val="Aptos Narrow"/>
        <family val="2"/>
        <scheme val="minor"/>
      </rPr>
      <t xml:space="preserve">Approximately 200 staff will be served. These training opportunities will be provided to all 200 programs (according to their Texas Rising Star status). 
</t>
    </r>
    <r>
      <rPr>
        <b/>
        <sz val="12"/>
        <rFont val="Aptos Narrow"/>
        <family val="2"/>
        <scheme val="minor"/>
      </rPr>
      <t xml:space="preserve">Measurable Outcome: </t>
    </r>
    <r>
      <rPr>
        <sz val="12"/>
        <rFont val="Aptos Narrow"/>
        <family val="2"/>
        <scheme val="minor"/>
      </rPr>
      <t xml:space="preserve">The measurable outcomes will be at least 10% higher scores in Categories 2 and 4 as well as Category 1 (teacher annual training requirements). We will use data from Texas Rising Star Assessments results, Child Care Regulation compliance history, and evaluations submitted following professional development activities.
</t>
    </r>
    <r>
      <rPr>
        <i/>
        <sz val="12"/>
        <rFont val="Aptos Narrow"/>
        <family val="2"/>
        <scheme val="minor"/>
      </rPr>
      <t xml:space="preserve">We anticipate expenditures to be 40% CCQ and 60% CQF. </t>
    </r>
  </si>
  <si>
    <t>Leadership Academy Completion Bonus</t>
  </si>
  <si>
    <r>
      <t xml:space="preserve">Activity: </t>
    </r>
    <r>
      <rPr>
        <sz val="12"/>
        <rFont val="Aptos Narrow"/>
        <family val="2"/>
        <scheme val="minor"/>
      </rPr>
      <t xml:space="preserve">Because of the participation in the Together 4 Children's Leadership Academy, our Board area had 18 program administrators participate and complete the certification. We recognize the work and effort put forth to receive this certification and want to reward them for this by awarding each with a one-time bonus of </t>
    </r>
    <r>
      <rPr>
        <sz val="12"/>
        <color rgb="FFC00000"/>
        <rFont val="Aptos Narrow"/>
        <family val="2"/>
        <scheme val="minor"/>
      </rPr>
      <t>$1,500</t>
    </r>
    <r>
      <rPr>
        <sz val="12"/>
        <rFont val="Aptos Narrow"/>
        <family val="2"/>
        <scheme val="minor"/>
      </rPr>
      <t xml:space="preserve"> </t>
    </r>
    <r>
      <rPr>
        <strike/>
        <sz val="12"/>
        <rFont val="Aptos Narrow"/>
        <family val="2"/>
        <scheme val="minor"/>
      </rPr>
      <t>$350</t>
    </r>
    <r>
      <rPr>
        <sz val="12"/>
        <rFont val="Aptos Narrow"/>
        <family val="2"/>
        <scheme val="minor"/>
      </rPr>
      <t xml:space="preserve">. This activity aligns with our mission to improve the competence, skills, and abilities of early learning program administrators, thus increasing the quality of child care availability. </t>
    </r>
    <r>
      <rPr>
        <b/>
        <sz val="12"/>
        <rFont val="Aptos Narrow"/>
        <family val="2"/>
        <scheme val="minor"/>
      </rPr>
      <t xml:space="preserve">
Targeted Outreach: </t>
    </r>
    <r>
      <rPr>
        <sz val="12"/>
        <color rgb="FFC00000"/>
        <rFont val="Aptos Narrow"/>
        <family val="2"/>
        <scheme val="minor"/>
      </rPr>
      <t>12</t>
    </r>
    <r>
      <rPr>
        <b/>
        <sz val="12"/>
        <rFont val="Aptos Narrow"/>
        <family val="2"/>
        <scheme val="minor"/>
      </rPr>
      <t xml:space="preserve"> </t>
    </r>
    <r>
      <rPr>
        <strike/>
        <sz val="12"/>
        <rFont val="Aptos Narrow"/>
        <family val="2"/>
        <scheme val="minor"/>
      </rPr>
      <t>18</t>
    </r>
    <r>
      <rPr>
        <sz val="12"/>
        <rFont val="Aptos Narrow"/>
        <family val="2"/>
        <scheme val="minor"/>
      </rPr>
      <t xml:space="preserve"> program administrators</t>
    </r>
    <r>
      <rPr>
        <b/>
        <sz val="12"/>
        <rFont val="Aptos Narrow"/>
        <family val="2"/>
        <scheme val="minor"/>
      </rPr>
      <t xml:space="preserve">
Measurable Outcome: </t>
    </r>
    <r>
      <rPr>
        <sz val="12"/>
        <rFont val="Aptos Narrow"/>
        <family val="2"/>
        <scheme val="minor"/>
      </rPr>
      <t>The outcome will be measured by an increase in Texas Rising Star assessment results and retention of administrators in their current positions. We will use data from a follow-up survey among recipients and annual monitoring and reassessment scores from Texas Rising Star.</t>
    </r>
    <r>
      <rPr>
        <b/>
        <sz val="12"/>
        <rFont val="Aptos Narrow"/>
        <family val="2"/>
        <scheme val="minor"/>
      </rPr>
      <t xml:space="preserve">
</t>
    </r>
    <r>
      <rPr>
        <b/>
        <sz val="12"/>
        <color rgb="FFC00000"/>
        <rFont val="Aptos Narrow"/>
        <family val="2"/>
        <scheme val="minor"/>
      </rPr>
      <t xml:space="preserve">
Update Q4:</t>
    </r>
    <r>
      <rPr>
        <sz val="12"/>
        <color rgb="FFC00000"/>
        <rFont val="Aptos Narrow"/>
        <family val="2"/>
        <scheme val="minor"/>
      </rPr>
      <t xml:space="preserve"> Original amount was $8,000. $10,000 was moved from the CDA bonus line to support the increased bonus amount in this activity.</t>
    </r>
  </si>
  <si>
    <r>
      <rPr>
        <b/>
        <sz val="12"/>
        <rFont val="Aptos Narrow"/>
        <family val="2"/>
        <scheme val="minor"/>
      </rPr>
      <t xml:space="preserve">Activity: </t>
    </r>
    <r>
      <rPr>
        <sz val="12"/>
        <rFont val="Aptos Narrow"/>
        <family val="2"/>
        <scheme val="minor"/>
      </rPr>
      <t xml:space="preserve">By providing 7 mentors (salaries, benefits, and other personnel costs) we will provide mentoring assistance to Texas Rising Star Entry Level and certified early learning programs.
</t>
    </r>
    <r>
      <rPr>
        <b/>
        <sz val="12"/>
        <rFont val="Aptos Narrow"/>
        <family val="2"/>
        <scheme val="minor"/>
      </rPr>
      <t>Targeted Outreach:</t>
    </r>
    <r>
      <rPr>
        <sz val="12"/>
        <rFont val="Aptos Narrow"/>
        <family val="2"/>
        <scheme val="minor"/>
      </rPr>
      <t xml:space="preserve"> Approximately </t>
    </r>
    <r>
      <rPr>
        <b/>
        <sz val="12"/>
        <rFont val="Aptos Narrow"/>
        <family val="2"/>
        <scheme val="minor"/>
      </rPr>
      <t>260</t>
    </r>
    <r>
      <rPr>
        <sz val="12"/>
        <rFont val="Aptos Narrow"/>
        <family val="2"/>
        <scheme val="minor"/>
      </rPr>
      <t xml:space="preserve"> programs will be served. 
</t>
    </r>
    <r>
      <rPr>
        <b/>
        <sz val="12"/>
        <rFont val="Aptos Narrow"/>
        <family val="2"/>
        <scheme val="minor"/>
      </rPr>
      <t xml:space="preserve">Measurable Outcome: </t>
    </r>
    <r>
      <rPr>
        <sz val="12"/>
        <rFont val="Aptos Narrow"/>
        <family val="2"/>
        <scheme val="minor"/>
      </rPr>
      <t>Success will be measured by evaluating the number of Texas Rising Star entry level programs receiving certification and the number of Texas Rising Star-certified programs maintaining or increasing star level. The total number of Texas Rising Star-certified programs will increase by 5%.</t>
    </r>
  </si>
  <si>
    <t>Performing parent education and outreach</t>
  </si>
  <si>
    <r>
      <rPr>
        <b/>
        <sz val="12"/>
        <rFont val="Aptos Narrow"/>
        <family val="2"/>
        <scheme val="minor"/>
      </rPr>
      <t xml:space="preserve">Activity: </t>
    </r>
    <r>
      <rPr>
        <sz val="12"/>
        <rFont val="Aptos Narrow"/>
        <family val="2"/>
        <scheme val="minor"/>
      </rPr>
      <t xml:space="preserve">Our Board plans to partner with the Harker Heights Library and the Central Texas Chapter of Association for the  Education of Young Children to sponsor a family event during Week of the Young Child to bring awareness of quality child care and relevant family resources to the local community. Supporting the employees and families in Central Texas to provide high quality child care and early learning is a goal of our strategic plan and this event will provide the opportunity to do that.  Our basis for implementing this activity into our plan was based on recommendations from the Education Coordinator at the Harker Heights Library, our Advisory Committee, and mentors who work directly with administrators who requested this as well.
</t>
    </r>
    <r>
      <rPr>
        <b/>
        <sz val="12"/>
        <rFont val="Aptos Narrow"/>
        <family val="2"/>
        <scheme val="minor"/>
      </rPr>
      <t xml:space="preserve">Targeted Outreach: </t>
    </r>
    <r>
      <rPr>
        <sz val="12"/>
        <rFont val="Aptos Narrow"/>
        <family val="2"/>
        <scheme val="minor"/>
      </rPr>
      <t xml:space="preserve">Approximately 300 families will be reached. 
</t>
    </r>
    <r>
      <rPr>
        <b/>
        <sz val="12"/>
        <rFont val="Aptos Narrow"/>
        <family val="2"/>
        <scheme val="minor"/>
      </rPr>
      <t xml:space="preserve">Measurable Outcome: </t>
    </r>
    <r>
      <rPr>
        <sz val="12"/>
        <rFont val="Aptos Narrow"/>
        <family val="2"/>
        <scheme val="minor"/>
      </rPr>
      <t xml:space="preserve">Success will be measured by the reduction in child care moves from program to program based on feedback from Child Care Specialists and the Child Care Advisory Committee recommendations. We aim for A 5% decrease in the number of deficiencies with Child Care Regulations, and an increase the number of successful placements in Texas Rising Star-certified programs by 10%. Family satisfaction survey results will also be used for data collection. 
</t>
    </r>
    <r>
      <rPr>
        <b/>
        <sz val="12"/>
        <rFont val="Aptos Narrow"/>
        <family val="2"/>
        <scheme val="minor"/>
      </rPr>
      <t xml:space="preserve">Funding: </t>
    </r>
    <r>
      <rPr>
        <sz val="12"/>
        <rFont val="Aptos Narrow"/>
        <family val="2"/>
        <scheme val="minor"/>
      </rPr>
      <t xml:space="preserve">We anticipate 100% of the funding from this activity to come from CCQ.
</t>
    </r>
    <r>
      <rPr>
        <b/>
        <sz val="12"/>
        <rFont val="Aptos Narrow"/>
        <family val="2"/>
        <scheme val="minor"/>
      </rPr>
      <t xml:space="preserve">Update Q2: </t>
    </r>
    <r>
      <rPr>
        <sz val="12"/>
        <rFont val="Aptos Narrow"/>
        <family val="2"/>
        <scheme val="minor"/>
      </rPr>
      <t>Change from Q1 to Q2 start due to delay in execution.</t>
    </r>
  </si>
  <si>
    <t>Quality Initiative Reimbursement</t>
  </si>
  <si>
    <r>
      <rPr>
        <b/>
        <sz val="12"/>
        <rFont val="Aptos Narrow"/>
        <family val="2"/>
        <scheme val="minor"/>
      </rPr>
      <t xml:space="preserve">Activity: </t>
    </r>
    <r>
      <rPr>
        <sz val="12"/>
        <rFont val="Aptos Narrow"/>
        <family val="2"/>
        <scheme val="minor"/>
      </rPr>
      <t xml:space="preserve">In order to support the Board's mission to increase the availability of quality child care for our community and to support with wages for child care staff, we plan to offer reimbursements to our local match partners who operate employee child care centers, lab schools, and BAEYC accredited programs. As a way to support these programs in providing quality child care to school district employees and activity duty military families, the Board will reimburse them to support wage supplements and materials and equipment.
</t>
    </r>
    <r>
      <rPr>
        <b/>
        <sz val="12"/>
        <rFont val="Aptos Narrow"/>
        <family val="2"/>
        <scheme val="minor"/>
      </rPr>
      <t xml:space="preserve">Target Outreach: </t>
    </r>
    <r>
      <rPr>
        <sz val="12"/>
        <rFont val="Aptos Narrow"/>
        <family val="2"/>
        <scheme val="minor"/>
      </rPr>
      <t xml:space="preserve">7 local match partners/early learning programs
</t>
    </r>
    <r>
      <rPr>
        <b/>
        <sz val="12"/>
        <rFont val="Aptos Narrow"/>
        <family val="2"/>
        <scheme val="minor"/>
      </rPr>
      <t xml:space="preserve">Measurable Outcome: </t>
    </r>
    <r>
      <rPr>
        <sz val="12"/>
        <rFont val="Aptos Narrow"/>
        <family val="2"/>
        <scheme val="minor"/>
      </rPr>
      <t xml:space="preserve">The Board will measure the effectiveness by examining the data on staff retention, Texas Rising Star assessments, and NAEYC accreditation and reaccreditation results.
</t>
    </r>
    <r>
      <rPr>
        <b/>
        <sz val="12"/>
        <rFont val="Aptos Narrow"/>
        <family val="2"/>
        <scheme val="minor"/>
      </rPr>
      <t>Update Q3:</t>
    </r>
    <r>
      <rPr>
        <sz val="12"/>
        <rFont val="Aptos Narrow"/>
        <family val="2"/>
        <scheme val="minor"/>
      </rPr>
      <t xml:space="preserve"> Quality Initiative Reimbursement activity added.</t>
    </r>
  </si>
  <si>
    <t xml:space="preserve">Materials &amp; Equipment </t>
  </si>
  <si>
    <r>
      <rPr>
        <b/>
        <sz val="12"/>
        <rFont val="Aptos Narrow"/>
        <family val="2"/>
        <scheme val="minor"/>
      </rPr>
      <t>Activity</t>
    </r>
    <r>
      <rPr>
        <sz val="12"/>
        <rFont val="Aptos Narrow"/>
        <family val="2"/>
        <scheme val="minor"/>
      </rPr>
      <t xml:space="preserve">: This activity aligns with the Board's strategic plan for increasing the of quality child care. For this activity we will be assisting programs by providing materials and equipment to support them in achieving Texas Rising Star certification, recertification, and supporting existing Two- and Three-Star programs in achieving a higher star level. According to data, scores in Category 4 (indoor and outdoor (environments) from Texas Rising Star Assessment results, Continuous Quality Improvement Plans, mentor feedback from observations, and teacher and administrator requests, programs often lack the materials and equipment they can afford and need to meet points-based measures and reach higher Star levels. 
</t>
    </r>
    <r>
      <rPr>
        <b/>
        <sz val="12"/>
        <rFont val="Aptos Narrow"/>
        <family val="2"/>
        <scheme val="minor"/>
      </rPr>
      <t>Target Outreach:</t>
    </r>
    <r>
      <rPr>
        <sz val="12"/>
        <rFont val="Aptos Narrow"/>
        <family val="2"/>
        <scheme val="minor"/>
      </rPr>
      <t xml:space="preserve"> Approximately 260 programs will be served. 
</t>
    </r>
    <r>
      <rPr>
        <b/>
        <sz val="12"/>
        <rFont val="Aptos Narrow"/>
        <family val="2"/>
        <scheme val="minor"/>
      </rPr>
      <t>Measurable Outcome:</t>
    </r>
    <r>
      <rPr>
        <sz val="12"/>
        <rFont val="Aptos Narrow"/>
        <family val="2"/>
        <scheme val="minor"/>
      </rPr>
      <t xml:space="preserve"> Success will be measured by the attainment of identified goals on the Continuous Quality Improvement Plan and Texas Rising Star increased  and higher assessment scores in categories 2 and 4. 
</t>
    </r>
    <r>
      <rPr>
        <i/>
        <sz val="12"/>
        <rFont val="Aptos Narrow"/>
        <family val="2"/>
        <scheme val="minor"/>
      </rPr>
      <t>Funding will be divided about 50% each from CCQ ($200,000) and CQF ($200,000) funds.</t>
    </r>
  </si>
  <si>
    <t>Health and Safety Materials</t>
  </si>
  <si>
    <r>
      <rPr>
        <b/>
        <sz val="12"/>
        <rFont val="Aptos Narrow"/>
        <family val="2"/>
        <scheme val="minor"/>
      </rPr>
      <t xml:space="preserve">Activity: </t>
    </r>
    <r>
      <rPr>
        <sz val="12"/>
        <rFont val="Aptos Narrow"/>
        <family val="2"/>
        <scheme val="minor"/>
      </rPr>
      <t xml:space="preserve">We aim to provide a safe and healthy environment for children, families, and the workforce in accordance with the Board strategic plan. Based on requests directly from administrators, the Advisory Committee, and Child Care Regulation recommendations, we will purchase life-vac devices to support a healthy and safe environment. 
</t>
    </r>
    <r>
      <rPr>
        <b/>
        <sz val="12"/>
        <rFont val="Aptos Narrow"/>
        <family val="2"/>
        <scheme val="minor"/>
      </rPr>
      <t xml:space="preserve">Targeted Outreach: </t>
    </r>
    <r>
      <rPr>
        <sz val="12"/>
        <rFont val="Aptos Narrow"/>
        <family val="2"/>
        <scheme val="minor"/>
      </rPr>
      <t xml:space="preserve">95 Texas Rising Star programs
</t>
    </r>
    <r>
      <rPr>
        <b/>
        <sz val="12"/>
        <rFont val="Aptos Narrow"/>
        <family val="2"/>
        <scheme val="minor"/>
      </rPr>
      <t xml:space="preserve">Measurable Outcome: </t>
    </r>
    <r>
      <rPr>
        <sz val="12"/>
        <rFont val="Aptos Narrow"/>
        <family val="2"/>
        <scheme val="minor"/>
      </rPr>
      <t xml:space="preserve">Success will be measured by reviewing scores on Texas Rising Star assessments in Category 3, the number of health and safety incidents reported and/or self-reported to Child Care Regulation, and receiving director feedback. </t>
    </r>
  </si>
  <si>
    <t xml:space="preserve">Support emergency preparedness 
</t>
  </si>
  <si>
    <r>
      <rPr>
        <b/>
        <sz val="12"/>
        <rFont val="Aptos Narrow"/>
        <family val="2"/>
        <scheme val="minor"/>
      </rPr>
      <t xml:space="preserve">Activity: </t>
    </r>
    <r>
      <rPr>
        <sz val="12"/>
        <rFont val="Aptos Narrow"/>
        <family val="2"/>
        <scheme val="minor"/>
      </rPr>
      <t xml:space="preserve">We aim to provide a safe and healthy environment for children, families, and the workforce in accordance with the Board strategic plan. The Board will purchase emergency preparedness materials for early learning administrators, targeted at emergency planning &amp; preparedness, and medication administration. This activity is based on requests directly from administrators, the Advisory Committee, and Child Care Regulation recommendations. 
</t>
    </r>
    <r>
      <rPr>
        <b/>
        <sz val="12"/>
        <rFont val="Aptos Narrow"/>
        <family val="2"/>
        <scheme val="minor"/>
      </rPr>
      <t xml:space="preserve">Targeted Outreach: </t>
    </r>
    <r>
      <rPr>
        <sz val="12"/>
        <rFont val="Aptos Narrow"/>
        <family val="2"/>
        <scheme val="minor"/>
      </rPr>
      <t xml:space="preserve">95 Texas Rising Star programs
</t>
    </r>
    <r>
      <rPr>
        <b/>
        <sz val="12"/>
        <rFont val="Aptos Narrow"/>
        <family val="2"/>
        <scheme val="minor"/>
      </rPr>
      <t xml:space="preserve">Measurable Outcome: </t>
    </r>
    <r>
      <rPr>
        <sz val="12"/>
        <rFont val="Aptos Narrow"/>
        <family val="2"/>
        <scheme val="minor"/>
      </rPr>
      <t xml:space="preserve">Success will be measured by reviewing training evaluations, reviewing scores on Texas Rising Star assessments in Category 3, reviewing the number of health and safety incidents reported and/or self-reported to Child Care Regulation, and receiving director feedback. </t>
    </r>
  </si>
  <si>
    <t xml:space="preserve">Ages &amp; Stages and Ages &amp; Stages Social Emotional child evaluation tool  </t>
  </si>
  <si>
    <r>
      <rPr>
        <b/>
        <strike/>
        <sz val="12"/>
        <rFont val="Aptos Narrow"/>
        <family val="2"/>
        <scheme val="minor"/>
      </rPr>
      <t>Activity:</t>
    </r>
    <r>
      <rPr>
        <strike/>
        <sz val="12"/>
        <rFont val="Aptos Narrow"/>
        <family val="2"/>
        <scheme val="minor"/>
      </rPr>
      <t xml:space="preserve"> Based on the Board's strategic plan to increase the availability of quality child care and to improve the quality of life for families, we will purchase the ASQ and ASQ-SE (Ages &amp; Stages and Ages &amp; Stages Social Emotional) child evaluation tool for any Texas Rising Star-certified program who requests it. By providing early learning programs with an approved, research-based child assessment that will identify developmental delays and behavior markers, this can be the basis for helping to formally identify children's special needs. Based on recommendations from feedback from mentors’ observations and director &amp; teacher requests, there is a desperate need for training and resources for teachers and families with children who have diverse learning needs. 
</t>
    </r>
    <r>
      <rPr>
        <b/>
        <strike/>
        <sz val="12"/>
        <rFont val="Aptos Narrow"/>
        <family val="2"/>
        <scheme val="minor"/>
      </rPr>
      <t xml:space="preserve">Targeted Outreach: </t>
    </r>
    <r>
      <rPr>
        <strike/>
        <sz val="12"/>
        <rFont val="Aptos Narrow"/>
        <family val="2"/>
        <scheme val="minor"/>
      </rPr>
      <t xml:space="preserve">We hope to serve at least 12 programs who want to participate. 
</t>
    </r>
    <r>
      <rPr>
        <b/>
        <strike/>
        <sz val="12"/>
        <rFont val="Aptos Narrow"/>
        <family val="2"/>
        <scheme val="minor"/>
      </rPr>
      <t>Measurable Outcome:</t>
    </r>
    <r>
      <rPr>
        <strike/>
        <sz val="12"/>
        <rFont val="Aptos Narrow"/>
        <family val="2"/>
        <scheme val="minor"/>
      </rPr>
      <t xml:space="preserve"> We hope to reduce the rate of children's expulsion by 10% by providing this tool to increase knowledge and find resources. Success will be measured by looking for an increase in the number of children who receive professional assistance with developmental, behavioral, or other special needs in Texas Rising Star certified programs and reviewing the number of Texas Rising Star Certified programs receiving an enhanced rate for providing care for children with identified special needs and seek to have at least 25 programs in our area utilizing this opportunity. This data will be provided from Child Care Specialists who enroll children into the scholarship program.
</t>
    </r>
    <r>
      <rPr>
        <strike/>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This activity was cancelled due to lack of child care program participation. The funding ($1,000) was reabsorbed into the original CCQ allotment. </t>
    </r>
  </si>
  <si>
    <t xml:space="preserve">Program Administration Scale tool (Home-based programs)
</t>
  </si>
  <si>
    <r>
      <rPr>
        <b/>
        <strike/>
        <sz val="12"/>
        <rFont val="Aptos Narrow"/>
        <family val="2"/>
        <scheme val="minor"/>
      </rPr>
      <t xml:space="preserve">Activity: </t>
    </r>
    <r>
      <rPr>
        <strike/>
        <sz val="12"/>
        <rFont val="Aptos Narrow"/>
        <family val="2"/>
        <scheme val="minor"/>
      </rPr>
      <t xml:space="preserve">We plan to purchase the Program Administration Scale for eligible accredited family child care programs. By investing in the ongoing knowledge, and skills of the specific programs, we will be aligned with the Board's strategic plan to support families' access to quality child care. The support provided to family child care programs will assist in them in implementing high-quality administrative practices. Programs that receive this tool will then share their knowledge through their participation in our local family child care network (eventually impacting up to 25 family child care programs). 
</t>
    </r>
    <r>
      <rPr>
        <b/>
        <strike/>
        <sz val="12"/>
        <rFont val="Aptos Narrow"/>
        <family val="2"/>
        <scheme val="minor"/>
      </rPr>
      <t xml:space="preserve">Targeted Outreach: </t>
    </r>
    <r>
      <rPr>
        <strike/>
        <sz val="12"/>
        <rFont val="Aptos Narrow"/>
        <family val="2"/>
        <scheme val="minor"/>
      </rPr>
      <t xml:space="preserve">We hope to support at least 2 of the NAFCC accredited Three- and Four-Star Texas Rising Star certified programs 
</t>
    </r>
    <r>
      <rPr>
        <b/>
        <strike/>
        <sz val="12"/>
        <rFont val="Aptos Narrow"/>
        <family val="2"/>
        <scheme val="minor"/>
      </rPr>
      <t xml:space="preserve">Measurable Outcome: </t>
    </r>
    <r>
      <rPr>
        <strike/>
        <sz val="12"/>
        <rFont val="Aptos Narrow"/>
        <family val="2"/>
        <scheme val="minor"/>
      </rPr>
      <t xml:space="preserve">Success will be measured by an increase in the number of family child care programs who are at least Three- and Four-Star Texas Rising Star certified by 5%. We will measure this by the reviewing the number of Texas Rising Star-certified family child care programs who are at a Three- and Four-Star level and by evaluating the data from the child care waiting list. Family and program surveys will also be used. 
</t>
    </r>
    <r>
      <rPr>
        <b/>
        <sz val="12"/>
        <rFont val="Aptos Narrow"/>
        <family val="2"/>
        <scheme val="minor"/>
      </rPr>
      <t xml:space="preserve">Update Q2: </t>
    </r>
    <r>
      <rPr>
        <sz val="12"/>
        <rFont val="Aptos Narrow"/>
        <family val="2"/>
        <scheme val="minor"/>
      </rPr>
      <t xml:space="preserve">We were not able to attend the McCormick Leadership Institute to receive the training, as the Board's proposal to present at the Institute wasn't accepted. Both of the family child care programs that were identified to attend ended up with conflicts that wouldn't allow them to attend. We hope to be able to look at maybe an online option for this next year. The $40,000 in funding was moved to the Quality Initiative Reimbursement activity. </t>
    </r>
  </si>
  <si>
    <t>Support National Accreditation</t>
  </si>
  <si>
    <r>
      <rPr>
        <b/>
        <sz val="12"/>
        <rFont val="Aptos Narrow"/>
        <family val="2"/>
        <scheme val="minor"/>
      </rPr>
      <t xml:space="preserve">Activity: </t>
    </r>
    <r>
      <rPr>
        <sz val="12"/>
        <rFont val="Aptos Narrow"/>
        <family val="2"/>
        <scheme val="minor"/>
      </rPr>
      <t xml:space="preserve">For more than a decade, our Board has partnered with U.S. Army - Fort Cavazos Children and Youth Services Department. A research study in 2010 about the quality of life for both active duty and retired service families stationed there, provided data regarding the child care needs of these military families in our area. The findings concluded that there was a significant deficit in the number of child care programs who were accredited with the National Association for the Education of Young Children (NAEYC), and eligible to provide adequate child care. The Board made a commitment following the release of this data that we will support programs in the voluntary pursuit of National Accreditation (to now include Council on Accreditation for school age programs; NAEYC for center-based early learning programs and National Association for Family Child Care). To be eligible (at least Three- and Four-Star certified for at least 12 months) early learning program who signs a Memorandum of Understanding to participate in the Quality Improvement Project for Accreditation Support will receive targeted support based on their accreditation station, valued at up to $6,000 that includes application or renewal fees; technical assistance and consultation services for portfolio development, observations, and program reviews, and materials and equipment purchases.  
</t>
    </r>
    <r>
      <rPr>
        <b/>
        <sz val="12"/>
        <rFont val="Aptos Narrow"/>
        <family val="2"/>
        <scheme val="minor"/>
      </rPr>
      <t xml:space="preserve">Targeted Outreach: </t>
    </r>
    <r>
      <rPr>
        <sz val="12"/>
        <rFont val="Aptos Narrow"/>
        <family val="2"/>
        <scheme val="minor"/>
      </rPr>
      <t xml:space="preserve">approximately 20 total (new and renewing programs)
</t>
    </r>
    <r>
      <rPr>
        <b/>
        <sz val="12"/>
        <rFont val="Aptos Narrow"/>
        <family val="2"/>
        <scheme val="minor"/>
      </rPr>
      <t xml:space="preserve">Measurable Outcome: </t>
    </r>
    <r>
      <rPr>
        <sz val="12"/>
        <rFont val="Aptos Narrow"/>
        <family val="2"/>
        <scheme val="minor"/>
      </rPr>
      <t xml:space="preserve">We will continue to measure success by evaluating the total number Accredited programs in our area. Family and program satisfaction surveys will also be used for data collection in reviewing these activities.
</t>
    </r>
    <r>
      <rPr>
        <i/>
        <sz val="12"/>
        <rFont val="Aptos Narrow"/>
        <family val="2"/>
        <scheme val="minor"/>
      </rPr>
      <t xml:space="preserve">Funding for these activities will be divided about 50% from CCQ ($59,000) and about 50% from CQF funds ($59,000). </t>
    </r>
  </si>
  <si>
    <t>Support the Shared Services Alliance</t>
  </si>
  <si>
    <r>
      <rPr>
        <b/>
        <sz val="12"/>
        <rFont val="Aptos Narrow"/>
        <family val="2"/>
        <scheme val="minor"/>
      </rPr>
      <t xml:space="preserve">Activity: </t>
    </r>
    <r>
      <rPr>
        <sz val="12"/>
        <rFont val="Aptos Narrow"/>
        <family val="2"/>
        <scheme val="minor"/>
      </rPr>
      <t xml:space="preserve">To support the Board's strategic plan and based on recommendations from the Child Development Department at Temple College, the Child Care Advisory Committee, the feedback received during Program Administrator meetings, and data from the Texas Association for the Education of Young Children (TXAEYC), we will continue to support early learning programs who participate in the Central Texas Shared Services Alliance. Activities that will support staff retention, business management, operational effectiveness, including preservice training, and CPR/First Aid training, and membership in the TXAEYC's Shared Services program will be offered to Three- and Four-Star certified Texas Rising Star programs who sign a Memorandum of Understanding and participate in the local alliance project. We plan to reimburse participating programs 50% of the cost of an annual membership in the TXAEYC Shared Services project; provide CPR and 1st aid training free of charge that is offered through the Workforce Solutions of Central Texas approved vendors; and pay for each staff person employed at a participating program to receive required pre-service training through Temple College's Continuing Education Child Development Department. Other support including Food Service and Supply are offered to programs at no cost to our Board.
</t>
    </r>
    <r>
      <rPr>
        <b/>
        <sz val="12"/>
        <rFont val="Aptos Narrow"/>
        <family val="2"/>
        <scheme val="minor"/>
      </rPr>
      <t>Targeted Outreach:</t>
    </r>
    <r>
      <rPr>
        <sz val="12"/>
        <rFont val="Aptos Narrow"/>
        <family val="2"/>
        <scheme val="minor"/>
      </rPr>
      <t xml:space="preserve"> We anticipate at least 20 early learning programs participating in the project. 
</t>
    </r>
    <r>
      <rPr>
        <b/>
        <sz val="12"/>
        <rFont val="Aptos Narrow"/>
        <family val="2"/>
        <scheme val="minor"/>
      </rPr>
      <t xml:space="preserve">Measurable Outcome: </t>
    </r>
    <r>
      <rPr>
        <sz val="12"/>
        <rFont val="Aptos Narrow"/>
        <family val="2"/>
        <scheme val="minor"/>
      </rPr>
      <t>Success will be measured by a decrease in the number of Child Care Regulation deficiencies and an increase in the Texas Rising Stars scores in categories 1 and 3.</t>
    </r>
    <r>
      <rPr>
        <b/>
        <sz val="12"/>
        <rFont val="Aptos Narrow"/>
        <family val="2"/>
        <scheme val="minor"/>
      </rPr>
      <t xml:space="preserve"> </t>
    </r>
    <r>
      <rPr>
        <sz val="12"/>
        <rFont val="Aptos Narrow"/>
        <family val="2"/>
        <scheme val="minor"/>
      </rPr>
      <t xml:space="preserve">We will look for at least a 10% increase in the number of participating programs from last year, at least a 5% decrease in the number of Child Care Regulation deficiencies related to administrative duties and preservice training, and at least a 5% increase in the scores for Texas Rising Star categories 1 and 3 in these participating programs. Data from Child Care Regulation and Texas Rising Star assessment results will provide this information. 
</t>
    </r>
  </si>
  <si>
    <t>Retention Bonuses</t>
  </si>
  <si>
    <r>
      <rPr>
        <b/>
        <sz val="12"/>
        <rFont val="Aptos Narrow"/>
        <family val="2"/>
        <scheme val="minor"/>
      </rPr>
      <t xml:space="preserve">Activity: </t>
    </r>
    <r>
      <rPr>
        <sz val="12"/>
        <rFont val="Aptos Narrow"/>
        <family val="2"/>
        <scheme val="minor"/>
      </rPr>
      <t xml:space="preserve">Based on the data from TWC employment trends, the Child Care Availability Portal, the Child Care Services waiting list, the Child Care Advisory Committee, and direct feedback from providers, we will offer retention bonuses to each qualified full-time and part-time employee who works in a Texas Rising Star-certified, center-based program. In supporting the mission of our Board, we are meeting a goal for increasing the quality of life for families and giving employers of the region a competitive advantage in the global economy. We will offer this opportunity twice - once in October and again in March 2025. Employers must provide evidence/documents on the required checklist for accounting and proof of at least 2 years of continuous employment for the $500 award; 5 - 9 years of a staff person's employment = $1,000; and 10 years + receives $1,500. This award will be paid directly to the employee. All staff regardless of their position are eligible. Anyone who has a vested interest in the ownership of the child care center is not eligible for the incentive. All certified Texas Rising Star certified center-based programs who sign a Memorandum of Understanding are eligible to participate in the Employee Incentive Project. The exception is for centers who are school district or college sponsored.
</t>
    </r>
    <r>
      <rPr>
        <b/>
        <sz val="12"/>
        <rFont val="Aptos Narrow"/>
        <family val="2"/>
        <scheme val="minor"/>
      </rPr>
      <t xml:space="preserve">Targeted Outreach: </t>
    </r>
    <r>
      <rPr>
        <sz val="12"/>
        <rFont val="Aptos Narrow"/>
        <family val="2"/>
        <scheme val="minor"/>
      </rPr>
      <t xml:space="preserve"> We anticipate up to 100 employees could be eligible for this initiative. 
</t>
    </r>
    <r>
      <rPr>
        <b/>
        <sz val="12"/>
        <rFont val="Aptos Narrow"/>
        <family val="2"/>
        <scheme val="minor"/>
      </rPr>
      <t>Measurable Outcome:</t>
    </r>
    <r>
      <rPr>
        <sz val="12"/>
        <rFont val="Aptos Narrow"/>
        <family val="2"/>
        <scheme val="minor"/>
      </rPr>
      <t xml:space="preserve"> Measurable data will include results from program surveys from the employee and employer as well as an increase in Texas Rising Star categories 1and 3. The goal is for participating programs to retain 80% of full and part-time staff for at least 12 months. 
</t>
    </r>
    <r>
      <rPr>
        <b/>
        <sz val="12"/>
        <rFont val="Aptos Narrow"/>
        <family val="2"/>
        <scheme val="minor"/>
      </rPr>
      <t xml:space="preserve">Update Q3: </t>
    </r>
    <r>
      <rPr>
        <sz val="12"/>
        <rFont val="Aptos Narrow"/>
        <family val="2"/>
        <scheme val="minor"/>
      </rPr>
      <t>Anticipated start quarter changed from Q1 to Q3.</t>
    </r>
  </si>
  <si>
    <t xml:space="preserve">Workforce Solutions of the Coastal Bend's (WFSCB's) child care quality activities during BCY2025 will consist of onboarding the newest WFSCB Entry Level-designated child care programs to assist them in obtaining Texas Rising Star certification within their two-year Entry Level timeframe. The Texas Rising Star mentor staff will provide mentoring services to the Entry Level-designated child care programs throughout the BCY2025 contract year. The Entry Level-designated child care programs will receive age-appropriate Frogstreet curriculum kits and Lakeshore instructional resources that will assist them in achieving "higher" ratings in certain Texas Rising Star categories during the initial Texas Rising Star assessment. WFSCB will provide professional development training workshops throughout the contract year for its child care directors and staffs.  The professional development training workshops will focus on early literacy and early literacy (Frogstreet curriculum training workshops); directors management topics; and children with special needs. WFSCB will implement a Mental Wellness Initiative in BCY2025.  The purpose of this initiative is to improve staff retention at our child care facilities by providing child care staff with onsite support that will help them identify/appropriately address children with challenging behaviors. Staff will learn about developmentally appropriate behaviors (DAP) and how to manage these behaviors and determine when a referral to ECI/Child Find is needed to address those behaviors that are not developmental in nature. 
WFSCB surveys our child care programs quarterly to determine what their needs are regarding professional development trainings and resources. The child care quality activities and strategies outlined in the child care quality expenditure plan align with our Board's Strategic Plan by enhancing/elevating the level of quality and service provided by the child care staff at these child care centers.  This allows the child care staff at these child care centers to provide an enhanced level of quality in the services they provide to the children and families they serve.  An indirect benefit of the child care quality activities we provide is that it "helps to shape and build the workforce of the future by establishing an instructional/educational  foundation for children ages 0-5".  This foundation will hopefully prevent these children from developing any educational gaps in learning when they enter the public school system.  
WFSCB will measure the success of these specific initiatives based on the following indicators:  (1) Success of the utilization of the Frogstreet curriculum and assessments in the Pre-Kindergarten classrooms will be based on student performance on the Frogstreet assessment tools for these instructional concepts with a minimum of 70% of the children in these classrooms demonstrating mastery. (2) The success of directors management training; children with special needs professional development training workshops; and the Child Care Quality Program events, i.e. the Directors Symposium, the "Back to School" Teachers Fair, and the Home Providers Symposium will be based on attendance and measured by the number of child care staff who attend the professional development training workshops, classes, and events (indicated in other categories listed on the Expenditure Plan).  Staff attendance at the professional development training workshops and child care quality program events will assist the child care workers in meeting Child Care Regulations Minimum Standards annual professional development training hours requirement. (3) The success of the items purchased for the Entry Level-designated programs will be determined by the program attaining a "minimum score" of Three-Star during the program's Texas Rising Star initial assessment.      </t>
  </si>
  <si>
    <t>Infant/Toddler Expansion Project (Resources &amp; Equipment)</t>
  </si>
  <si>
    <r>
      <rPr>
        <b/>
        <sz val="12"/>
        <rFont val="Aptos Narrow"/>
        <family val="2"/>
        <scheme val="minor"/>
      </rPr>
      <t>Activity</t>
    </r>
    <r>
      <rPr>
        <sz val="12"/>
        <rFont val="Aptos Narrow"/>
        <family val="2"/>
        <scheme val="minor"/>
      </rPr>
      <t xml:space="preserve">: The Infant/Toddler Expansion Project addresses the shortage of infant/toddler slots currently available in the Board's 11-county region. This activity aligns with the Board's strategy to increase "capacity" to serve infant and toddler aged children in its 11-county region. Programs must have an empty classroom/space that can be designated as an infant or toddler classroom.  WFSCB will provide the materials, equipment, and resources specific to infant and toddler development, including but not limited to, cribs, changing tables, chairs, high chairs, and curriculum. The program will hire and pay the salary of the classroom teacher. 
</t>
    </r>
    <r>
      <rPr>
        <b/>
        <sz val="12"/>
        <rFont val="Aptos Narrow"/>
        <family val="2"/>
        <scheme val="minor"/>
      </rPr>
      <t>Target Audience:</t>
    </r>
    <r>
      <rPr>
        <sz val="12"/>
        <rFont val="Aptos Narrow"/>
        <family val="2"/>
        <scheme val="minor"/>
      </rPr>
      <t xml:space="preserve"> WFSCB estimates that 8 to 10 child care centers will participate in the Infant/Toddler Expansion Project in BCY2025. 
</t>
    </r>
    <r>
      <rPr>
        <b/>
        <sz val="12"/>
        <rFont val="Aptos Narrow"/>
        <family val="2"/>
        <scheme val="minor"/>
      </rPr>
      <t>Measurable Outcome:</t>
    </r>
    <r>
      <rPr>
        <sz val="12"/>
        <rFont val="Aptos Narrow"/>
        <family val="2"/>
        <scheme val="minor"/>
      </rPr>
      <t xml:space="preserve"> The</t>
    </r>
    <r>
      <rPr>
        <b/>
        <sz val="12"/>
        <rFont val="Aptos Narrow"/>
        <family val="2"/>
        <scheme val="minor"/>
      </rPr>
      <t xml:space="preserve"> </t>
    </r>
    <r>
      <rPr>
        <sz val="12"/>
        <rFont val="Aptos Narrow"/>
        <family val="2"/>
        <scheme val="minor"/>
      </rPr>
      <t>expected outcomes are</t>
    </r>
    <r>
      <rPr>
        <b/>
        <sz val="12"/>
        <rFont val="Aptos Narrow"/>
        <family val="2"/>
        <scheme val="minor"/>
      </rPr>
      <t xml:space="preserve"> </t>
    </r>
    <r>
      <rPr>
        <sz val="12"/>
        <rFont val="Aptos Narrow"/>
        <family val="2"/>
        <scheme val="minor"/>
      </rPr>
      <t xml:space="preserve">to increase the number of infant/toddler slots, i.e. capacity in our Board area by the following numbers: (a) 40 infants, (b) 80 toddlers, or (c) a combination of 20 infants and 40 toddlers for a total of 60 additional slots in our region. The success of the Infant/Toddler Expansion Project will be based on two criteria, (1) the number of infant/toddler slots created during BCY2025 (as mentioned previously) and the number of infant/toddler teachers at child care centers who participate in the Infant/Toddler Expansion Project and who are receiving mentoring services will achieve a "minimum" score of 2 or higher in Category 2 (Teacher-Child Interactions) or Category 4 (Indoor/Outdoor Learning Environments).  
</t>
    </r>
    <r>
      <rPr>
        <b/>
        <sz val="12"/>
        <rFont val="Aptos Narrow"/>
        <family val="2"/>
        <scheme val="minor"/>
      </rPr>
      <t xml:space="preserve">Update Q2: </t>
    </r>
    <r>
      <rPr>
        <sz val="12"/>
        <rFont val="Aptos Narrow"/>
        <family val="2"/>
        <scheme val="minor"/>
      </rPr>
      <t xml:space="preserve">This activity was delayed and is scheduled to begin during the third quarter of BCY2025.
</t>
    </r>
    <r>
      <rPr>
        <b/>
        <sz val="12"/>
        <rFont val="Aptos Narrow"/>
        <family val="2"/>
        <scheme val="minor"/>
      </rPr>
      <t xml:space="preserve">Update Q3: </t>
    </r>
    <r>
      <rPr>
        <sz val="12"/>
        <rFont val="Aptos Narrow"/>
        <family val="2"/>
        <scheme val="minor"/>
      </rPr>
      <t xml:space="preserve">During the third quarter of BCY2025, funding was decreased from $174,888 to $84623. </t>
    </r>
    <r>
      <rPr>
        <strike/>
        <sz val="12"/>
        <rFont val="Aptos Narrow"/>
        <family val="2"/>
        <scheme val="minor"/>
      </rPr>
      <t xml:space="preserve">The remaining $90265.00 was redistributed to the staff retention bonuses line item in order to support more staff.                                                                                                                                                                   </t>
    </r>
    <r>
      <rPr>
        <sz val="12"/>
        <rFont val="Aptos Narrow"/>
        <family val="2"/>
        <scheme val="minor"/>
      </rPr>
      <t xml:space="preserve">                                                                                                                            </t>
    </r>
  </si>
  <si>
    <t>Mental Wellness Initiative</t>
  </si>
  <si>
    <r>
      <t xml:space="preserve">"Activity: WFSCB would like to create a Mental Health/Mental Wellness Initiative for children who attend Workforce Child Care centers in BCY2025. The purpose of this initiative is to improve staff retention at our child care facilities by providing child care staff with onsite support (on a quarterly basis) that will help them identify and appropriately address children with challenging behaviors. Staff will learn about developmentally appropriate behaviors and how to manage these behaviors and determine when a referral to ECI/Child Find is needed to address those behaviors that are not developmental in nature. We will partner with a mental health/mental wellness professional in our community to identify program participants, timelines for the Mental Health/Mental Wellness program, program objectives, and outcomes. 
Target Audience: This program will be piloted at 12 child care centers serving infants and toddlers in the Coastal Bend region during BCY2025. 
Measurable Outcome: The success of the Mental Health/Mental Wellness initiative will be based on having 6 of the 12 targeted child care centers experience ""0%"" or less than ""20%"" staff turnover from January 2025 to August 2025 of BCY2025.   
</t>
    </r>
    <r>
      <rPr>
        <b/>
        <sz val="12"/>
        <color theme="1"/>
        <rFont val="Aptos Narrow"/>
        <family val="2"/>
        <scheme val="minor"/>
      </rPr>
      <t xml:space="preserve">Update Q2: </t>
    </r>
    <r>
      <rPr>
        <sz val="12"/>
        <color theme="1"/>
        <rFont val="Aptos Narrow"/>
        <family val="2"/>
        <scheme val="minor"/>
      </rPr>
      <t xml:space="preserve">This activity is delayed and will possibly begin during the third quarter of BCY2025.
</t>
    </r>
    <r>
      <rPr>
        <b/>
        <sz val="12"/>
        <color theme="1"/>
        <rFont val="Aptos Narrow"/>
        <family val="2"/>
        <scheme val="minor"/>
      </rPr>
      <t xml:space="preserve">Update Q3: </t>
    </r>
    <r>
      <rPr>
        <sz val="12"/>
        <color theme="1"/>
        <rFont val="Aptos Narrow"/>
        <family val="2"/>
        <scheme val="minor"/>
      </rPr>
      <t>During the third quarter of BCY2025, the planned estimated expenditures of $39,000.00 for the Mental Wellness Initiative was redistributed to the staff retention bonuses line item.  The justification for reallocating this funding is attributed to the lack of interest in the initiative and desire to support more staff with the retention bonus.  "</t>
    </r>
  </si>
  <si>
    <t xml:space="preserve">Professional Development Training Workshops  </t>
  </si>
  <si>
    <r>
      <rPr>
        <b/>
        <sz val="12"/>
        <rFont val="Aptos Narrow"/>
        <family val="2"/>
        <scheme val="minor"/>
      </rPr>
      <t>Activity</t>
    </r>
    <r>
      <rPr>
        <sz val="12"/>
        <rFont val="Aptos Narrow"/>
        <family val="2"/>
        <scheme val="minor"/>
      </rPr>
      <t>: Professional development training workshops</t>
    </r>
    <r>
      <rPr>
        <b/>
        <sz val="12"/>
        <rFont val="Aptos Narrow"/>
        <family val="2"/>
        <scheme val="minor"/>
      </rPr>
      <t xml:space="preserve"> </t>
    </r>
    <r>
      <rPr>
        <sz val="12"/>
        <rFont val="Aptos Narrow"/>
        <family val="2"/>
        <scheme val="minor"/>
      </rPr>
      <t xml:space="preserve">align with the Board's child care quality program initiatives for school readiness (early literacy and early numeracy), children with special needs, and directors management topics. Professional development training workshops will be conducted on Pre-Service Training; Frogstreet curriculum; Child Care Regulation's Minimum Standards update(s); Challenging Behaviors and Classroom Management; Health and Safety Topics; Staff Retention; and Staff Wellness. A minimum of at least 2 professional development training workshops will be offered each quarter (beginning the second quarter) of BCY2025. Child care staff who attend the professional development training workshops will receive a certificate for 6 clock hours of training which staff may use to meet the Child Care Regulation's annual training hours requirement. Staff will learn information and strategies that will increase their knowledge of early childhood education and enhance their interactions with the children they serve on a daily basis which will reduce the number of Child Care Regulation licensing deficiencies the child care center could possibly receive. 
</t>
    </r>
    <r>
      <rPr>
        <b/>
        <sz val="12"/>
        <rFont val="Aptos Narrow"/>
        <family val="2"/>
        <scheme val="minor"/>
      </rPr>
      <t xml:space="preserve">Target Audience: </t>
    </r>
    <r>
      <rPr>
        <sz val="12"/>
        <rFont val="Aptos Narrow"/>
        <family val="2"/>
        <scheme val="minor"/>
      </rPr>
      <t>Professional development training workshops are available to all child care programs with Workforce Provider Agreements. The goal of each professional development training workshop is to have</t>
    </r>
    <r>
      <rPr>
        <b/>
        <sz val="12"/>
        <rFont val="Aptos Narrow"/>
        <family val="2"/>
        <scheme val="minor"/>
      </rPr>
      <t xml:space="preserve"> </t>
    </r>
    <r>
      <rPr>
        <sz val="12"/>
        <rFont val="Aptos Narrow"/>
        <family val="2"/>
        <scheme val="minor"/>
      </rPr>
      <t>(a minimum of)</t>
    </r>
    <r>
      <rPr>
        <b/>
        <sz val="12"/>
        <rFont val="Aptos Narrow"/>
        <family val="2"/>
        <scheme val="minor"/>
      </rPr>
      <t xml:space="preserve"> </t>
    </r>
    <r>
      <rPr>
        <sz val="12"/>
        <rFont val="Aptos Narrow"/>
        <family val="2"/>
        <scheme val="minor"/>
      </rPr>
      <t>20 child care staff attend</t>
    </r>
    <r>
      <rPr>
        <b/>
        <sz val="12"/>
        <rFont val="Aptos Narrow"/>
        <family val="2"/>
        <scheme val="minor"/>
      </rPr>
      <t xml:space="preserve"> </t>
    </r>
    <r>
      <rPr>
        <sz val="12"/>
        <rFont val="Aptos Narrow"/>
        <family val="2"/>
        <scheme val="minor"/>
      </rPr>
      <t xml:space="preserve">each training workshop (2 professional development training workshops per quarter beginning in the third quarter  = a minimum of 80 child care staff).  
</t>
    </r>
    <r>
      <rPr>
        <b/>
        <sz val="12"/>
        <rFont val="Aptos Narrow"/>
        <family val="2"/>
        <scheme val="minor"/>
      </rPr>
      <t>Measurable Outcome:</t>
    </r>
    <r>
      <rPr>
        <sz val="12"/>
        <rFont val="Aptos Narrow"/>
        <family val="2"/>
        <scheme val="minor"/>
      </rPr>
      <t xml:space="preserve"> The measurable outcome for each professional development training workshop(s) will ideally be, 20 child care staff will attend each professional development training workshop.  
</t>
    </r>
    <r>
      <rPr>
        <b/>
        <sz val="12"/>
        <rFont val="Aptos Narrow"/>
        <family val="2"/>
        <scheme val="minor"/>
      </rPr>
      <t xml:space="preserve">Update Q3: </t>
    </r>
    <r>
      <rPr>
        <sz val="12"/>
        <rFont val="Aptos Narrow"/>
        <family val="2"/>
        <scheme val="minor"/>
      </rPr>
      <t xml:space="preserve">Funding was decreased from $107,861 to $4,500. </t>
    </r>
    <r>
      <rPr>
        <strike/>
        <sz val="12"/>
        <rFont val="Aptos Narrow"/>
        <family val="2"/>
        <scheme val="minor"/>
      </rPr>
      <t>$103,361 was redistributed to the staff retention bonus line item</t>
    </r>
    <r>
      <rPr>
        <sz val="12"/>
        <rFont val="Aptos Narrow"/>
        <family val="2"/>
        <scheme val="minor"/>
      </rPr>
      <t xml:space="preserve">. The justification for reallocating this funding is attributed to the Board not offering as many professional development opportunities and to increase the supports with retention bonuses. </t>
    </r>
  </si>
  <si>
    <t>Child Development Associate Scholarship</t>
  </si>
  <si>
    <r>
      <rPr>
        <b/>
        <strike/>
        <sz val="12"/>
        <rFont val="Aptos Narrow"/>
        <family val="2"/>
        <scheme val="minor"/>
      </rPr>
      <t xml:space="preserve">Activity: </t>
    </r>
    <r>
      <rPr>
        <strike/>
        <sz val="12"/>
        <rFont val="Aptos Narrow"/>
        <family val="2"/>
        <scheme val="minor"/>
      </rPr>
      <t xml:space="preserve">WFSCB would like to provide Child Development Associate credential training for child care employees.  We would collaborate with the community college to provide this training. WFSCB will pay for the tuition, textbooks, Child Development Associate test, and the Child Development Associate credential for each child care employee who participates in the Child Development Associate credential training.  
</t>
    </r>
    <r>
      <rPr>
        <b/>
        <strike/>
        <sz val="12"/>
        <rFont val="Aptos Narrow"/>
        <family val="2"/>
        <scheme val="minor"/>
      </rPr>
      <t xml:space="preserve">Target Audience: </t>
    </r>
    <r>
      <rPr>
        <strike/>
        <sz val="12"/>
        <rFont val="Aptos Narrow"/>
        <family val="2"/>
        <scheme val="minor"/>
      </rPr>
      <t xml:space="preserve">The goal is to have 30 child care center employees complete this training and receive their Child Development Associate credential by September 30, 2025.
</t>
    </r>
    <r>
      <rPr>
        <b/>
        <strike/>
        <sz val="12"/>
        <rFont val="Aptos Narrow"/>
        <family val="2"/>
        <scheme val="minor"/>
      </rPr>
      <t xml:space="preserve">Measurable Outcome: </t>
    </r>
    <r>
      <rPr>
        <strike/>
        <sz val="12"/>
        <rFont val="Aptos Narrow"/>
        <family val="2"/>
        <scheme val="minor"/>
      </rPr>
      <t xml:space="preserve">The measurable outcome for the Child Development Associate credential training for child care employees is to conduct two 10-week long (120 clock hours) training sessions with a minimum of 10 child care staff participating in each training session. </t>
    </r>
    <r>
      <rPr>
        <sz val="12"/>
        <rFont val="Aptos Narrow"/>
        <family val="2"/>
        <scheme val="minor"/>
      </rPr>
      <t xml:space="preserve"> $61361-CCQ, $13640-CQF</t>
    </r>
    <r>
      <rPr>
        <strike/>
        <sz val="12"/>
        <rFont val="Aptos Narrow"/>
        <family val="2"/>
        <scheme val="minor"/>
      </rPr>
      <t xml:space="preserve">
</t>
    </r>
    <r>
      <rPr>
        <b/>
        <sz val="12"/>
        <rFont val="Aptos Narrow"/>
        <family val="2"/>
        <scheme val="minor"/>
      </rPr>
      <t>Update Q2:</t>
    </r>
    <r>
      <rPr>
        <sz val="12"/>
        <rFont val="Aptos Narrow"/>
        <family val="2"/>
        <scheme val="minor"/>
      </rPr>
      <t xml:space="preserve"> This activity has been delayed.
</t>
    </r>
    <r>
      <rPr>
        <b/>
        <sz val="12"/>
        <rFont val="Aptos Narrow"/>
        <family val="2"/>
        <scheme val="minor"/>
      </rPr>
      <t xml:space="preserve">Update Q3: </t>
    </r>
    <r>
      <rPr>
        <sz val="12"/>
        <rFont val="Aptos Narrow"/>
        <family val="2"/>
        <scheme val="minor"/>
      </rPr>
      <t xml:space="preserve">During the third quarter of BCY2025, the planned estimated CCQ expenditures of </t>
    </r>
    <r>
      <rPr>
        <sz val="12"/>
        <color rgb="FFC00000"/>
        <rFont val="Aptos Narrow"/>
        <family val="2"/>
        <scheme val="minor"/>
      </rPr>
      <t xml:space="preserve">$61361 </t>
    </r>
    <r>
      <rPr>
        <sz val="12"/>
        <rFont val="Aptos Narrow"/>
        <family val="2"/>
        <scheme val="minor"/>
      </rPr>
      <t xml:space="preserve">for this initiative was redistributed to Resources and Equipment under the Texas Rising Star/Quality Improvement category to ensure there was sufficient funding to purchase curriculum and instructional resources for child care programs in BCY2025. 
</t>
    </r>
    <r>
      <rPr>
        <b/>
        <sz val="12"/>
        <color rgb="FFC00000"/>
        <rFont val="Aptos Narrow"/>
        <family val="2"/>
        <scheme val="minor"/>
      </rPr>
      <t xml:space="preserve">Update Q4: </t>
    </r>
    <r>
      <rPr>
        <sz val="12"/>
        <color rgb="FFC00000"/>
        <rFont val="Aptos Narrow"/>
        <family val="2"/>
        <scheme val="minor"/>
      </rPr>
      <t xml:space="preserve">Due to a lack of interest by child care program staff this activity was cancelled, and $13640 CQF funds were redistributed to the Texas Rising Star stipend activity. This activity will be offered again, but the Board will survey child care programs for need and will heavily promote CDA assistance in an effort to have more interest and participation in future years. </t>
    </r>
  </si>
  <si>
    <t xml:space="preserve">Child Care Conferences and Events (Directors Symposium, "Back to School" Teachers Fair, Home Providers Symposium) </t>
  </si>
  <si>
    <r>
      <rPr>
        <b/>
        <sz val="12"/>
        <rFont val="Aptos Narrow"/>
        <family val="2"/>
        <scheme val="minor"/>
      </rPr>
      <t>Activity</t>
    </r>
    <r>
      <rPr>
        <sz val="12"/>
        <rFont val="Aptos Narrow"/>
        <family val="2"/>
        <scheme val="minor"/>
      </rPr>
      <t>: The child care quality events are an extension of the professional development training workshops. They</t>
    </r>
    <r>
      <rPr>
        <b/>
        <sz val="12"/>
        <rFont val="Aptos Narrow"/>
        <family val="2"/>
        <scheme val="minor"/>
      </rPr>
      <t xml:space="preserve"> </t>
    </r>
    <r>
      <rPr>
        <sz val="12"/>
        <rFont val="Aptos Narrow"/>
        <family val="2"/>
        <scheme val="minor"/>
      </rPr>
      <t xml:space="preserve">align with the Board's child care quality program initiatives for school readiness (early literacy and early numeracy), children with special needs, and directors management topics. Staff attendance at the child care quality program events will assist the child care workers in meeting Child Care Regulation Minimum Standards annual professional development training hours requirement. These events consist of breakout sessions on early childhood education and directors management topics that are conducted by professional trainers. The attendees at the child care quality events receive a training certificate for six (6) clock hours of training that may be used to meet the Child Care Regulation's Minimum Standards annual training hours requirement. 
</t>
    </r>
    <r>
      <rPr>
        <b/>
        <sz val="12"/>
        <rFont val="Aptos Narrow"/>
        <family val="2"/>
        <scheme val="minor"/>
      </rPr>
      <t>Target Audience</t>
    </r>
    <r>
      <rPr>
        <sz val="12"/>
        <rFont val="Aptos Narrow"/>
        <family val="2"/>
        <scheme val="minor"/>
      </rPr>
      <t xml:space="preserve">: The number varies for each Child Care Conference/Event (depending on the event). Ideally, 75 - 100 child care directors and assistant directors for the Directors Symposium; 300 - 400 child care staff for the "Back to School" Teachers Fair; and 60 - 70 providers for the Home Providers Symposium. A total of approx. 570 child care staff will attend the 3 events (which may include duplicated child care staff.)
</t>
    </r>
    <r>
      <rPr>
        <b/>
        <sz val="12"/>
        <rFont val="Aptos Narrow"/>
        <family val="2"/>
        <scheme val="minor"/>
      </rPr>
      <t>Measurable Outcome:</t>
    </r>
    <r>
      <rPr>
        <sz val="12"/>
        <rFont val="Aptos Narrow"/>
        <family val="2"/>
        <scheme val="minor"/>
      </rPr>
      <t xml:space="preserve"> The Board will measure success for its Child Care Conferences/Events based on child care staff attendance at the child care quality events. The measurable outcomes for the child care quality events will be 75 child care center directors and assistant directors</t>
    </r>
    <r>
      <rPr>
        <b/>
        <sz val="12"/>
        <rFont val="Aptos Narrow"/>
        <family val="2"/>
        <scheme val="minor"/>
      </rPr>
      <t xml:space="preserve"> </t>
    </r>
    <r>
      <rPr>
        <sz val="12"/>
        <rFont val="Aptos Narrow"/>
        <family val="2"/>
        <scheme val="minor"/>
      </rPr>
      <t xml:space="preserve">will attend the Directors Symposium; 325 child care staff will attend the "Back to School" Teachers Fair; 65 homes will attend the Home Program Symposium.  
</t>
    </r>
    <r>
      <rPr>
        <b/>
        <sz val="12"/>
        <rFont val="Aptos Narrow"/>
        <family val="2"/>
        <scheme val="minor"/>
      </rPr>
      <t xml:space="preserve">Update Q3: </t>
    </r>
    <r>
      <rPr>
        <sz val="12"/>
        <rFont val="Aptos Narrow"/>
        <family val="2"/>
        <scheme val="minor"/>
      </rPr>
      <t xml:space="preserve">Funding was decreased from $150,000 to $92,579,000. </t>
    </r>
    <r>
      <rPr>
        <strike/>
        <sz val="12"/>
        <rFont val="Aptos Narrow"/>
        <family val="2"/>
        <scheme val="minor"/>
      </rPr>
      <t xml:space="preserve">$59,000.00 was redistributed to Staff Retention Bonuses. The justification for reallocating this funding is attributed to not hosting a Home Program Symposium during BCY2025.      </t>
    </r>
  </si>
  <si>
    <r>
      <rPr>
        <b/>
        <sz val="12"/>
        <rFont val="Aptos Narrow"/>
        <family val="2"/>
        <scheme val="minor"/>
      </rPr>
      <t>Activity</t>
    </r>
    <r>
      <rPr>
        <sz val="12"/>
        <rFont val="Aptos Narrow"/>
        <family val="2"/>
        <scheme val="minor"/>
      </rPr>
      <t xml:space="preserve">: This funding will be used to cover salary/personnel costs for 9 Texas Rising Star staff (mentors), travel expenses, and any training the staff will need in BCY2025. The mentors will attend professional development training conferences and workshops throughout the contract year. Attendance at these professional development training activities will assist them in meeting the requirement of obtaining a minimum of 36 hours of professional development training annually.  WFSCB will conduct quarterly Texas Rising Star Provider Meetings supported by the mentors to share Texas Rising Star updates and information with the child care center directors and assistant directors. The Texas Rising Star mentors will provide mentoring services to the newest Entry Level-designated child care programs who are working toward obtaining Texas Rising Star certification status by the end of their 24 month onboarding timeframe and those who were granted an extension waiver at the end of the BCY2024 contract year, as well as ongoing mentoring services to Texas Rising Star-certified child care programs. 
</t>
    </r>
    <r>
      <rPr>
        <b/>
        <sz val="12"/>
        <rFont val="Aptos Narrow"/>
        <family val="2"/>
        <scheme val="minor"/>
      </rPr>
      <t>Target Audience:</t>
    </r>
    <r>
      <rPr>
        <sz val="12"/>
        <rFont val="Aptos Narrow"/>
        <family val="2"/>
        <scheme val="minor"/>
      </rPr>
      <t xml:space="preserve"> The mentors will work with about 130 Entry Level-designated and 62 certified child care programs during BCY2025.  
</t>
    </r>
    <r>
      <rPr>
        <b/>
        <sz val="12"/>
        <rFont val="Aptos Narrow"/>
        <family val="2"/>
        <scheme val="minor"/>
      </rPr>
      <t xml:space="preserve">Measurable Outcome: </t>
    </r>
    <r>
      <rPr>
        <sz val="12"/>
        <rFont val="Aptos Narrow"/>
        <family val="2"/>
        <scheme val="minor"/>
      </rPr>
      <t>90% of participating programs will maintain or increase their star level in FY2025.</t>
    </r>
  </si>
  <si>
    <t xml:space="preserve">Resources and Equipment </t>
  </si>
  <si>
    <r>
      <rPr>
        <b/>
        <sz val="12"/>
        <rFont val="Aptos Narrow"/>
        <family val="2"/>
        <scheme val="minor"/>
      </rPr>
      <t>Activity</t>
    </r>
    <r>
      <rPr>
        <sz val="12"/>
        <rFont val="Aptos Narrow"/>
        <family val="2"/>
        <scheme val="minor"/>
      </rPr>
      <t xml:space="preserve">: This funding will be used to purchase curriculum and instructional resources for child care centers pursuing Texas Rising Star certification in BCY2025. Board staff surveyed the Entry Level-designated child care programs with Workforce Provider Agreements effective October 1, 2023 in September to determine if the directors at these child care centers wanted/would use curriculum and instructional resources to assist in achieving the higher Texas Rising Star levels (Three- or Four-Star). The curriculum and instructional resources will assist these child care centers in obtaining the highest scores possible in the domain categories on the Texas Rising Star initial assessment. The classroom teachers at these child care centers will use the curriculum and instructional resources to provide early literacy and early numeracy in the 4- and 5-year-old classrooms at these child care centers. Child care staff in the preschool classrooms will use these resources to enhance the quality of services they provide to their children on a daily basis.  Additionally, WFSCB will purchase equipment (furniture, books, etc...) and resources to be placed in the different classroom centers  to create "Model" classrooms at 2 Texas Rising Star-certified child care centers during the BCY2025 contract year. Staff from other child care centers will be allowed to tour and observe the "Model" classrooms to see/learn how to set up their classroom(s).
</t>
    </r>
    <r>
      <rPr>
        <b/>
        <sz val="12"/>
        <rFont val="Aptos Narrow"/>
        <family val="2"/>
        <scheme val="minor"/>
      </rPr>
      <t xml:space="preserve">Target Audience: </t>
    </r>
    <r>
      <rPr>
        <sz val="12"/>
        <rFont val="Aptos Narrow"/>
        <family val="2"/>
        <scheme val="minor"/>
      </rPr>
      <t xml:space="preserve">at least 25 Entry Level-designated child care programs
</t>
    </r>
    <r>
      <rPr>
        <b/>
        <sz val="12"/>
        <rFont val="Aptos Narrow"/>
        <family val="2"/>
        <scheme val="minor"/>
      </rPr>
      <t>Measurable Outcome:</t>
    </r>
    <r>
      <rPr>
        <sz val="12"/>
        <rFont val="Aptos Narrow"/>
        <family val="2"/>
        <scheme val="minor"/>
      </rPr>
      <t xml:space="preserve"> The Board will measure the success of this activity based on the scores child care staff receive in the warm responsive caregiving subcategory on the Texas Rising Star initial assessment. The Board's goal is to have 75% of the child care teachers at the Entry Level-designated child care centers score at least a "2" in the warm responsive caregiving subcategory on the initial Texas Rising Star assessment.  
</t>
    </r>
    <r>
      <rPr>
        <b/>
        <sz val="12"/>
        <rFont val="Aptos Narrow"/>
        <family val="2"/>
        <scheme val="minor"/>
      </rPr>
      <t xml:space="preserve">Update Q3: </t>
    </r>
    <r>
      <rPr>
        <sz val="12"/>
        <rFont val="Aptos Narrow"/>
        <family val="2"/>
        <scheme val="minor"/>
      </rPr>
      <t xml:space="preserve">Funding was increased by $75,000.00 (original estimate was $199,999.61) that was previously allocated for the Child Development Associate Scholarship under the Professional Development category to ensure that there is sufficient funding to purchase curriculum and resources for child care programs during BCY2025.  </t>
    </r>
  </si>
  <si>
    <t>Texas Rising Star Child Care Program Stipend</t>
  </si>
  <si>
    <r>
      <t xml:space="preserve">Activity: </t>
    </r>
    <r>
      <rPr>
        <sz val="12"/>
        <color rgb="FFC00000"/>
        <rFont val="Aptos Narrow"/>
        <family val="2"/>
        <scheme val="minor"/>
      </rPr>
      <t>This activity will help child care programs purchase resources needed to support and achieve Texas Rising Star certification. It will allow child care programs to obtain materials, supplies, and tools that improve program quality, strengthen teaching practices, and ensure compliance with Texas Rising Star standards. These resources will help enhance learning environments and support continuous quality improvement. Distributions are as follows: Four-Star $1,150, Three-Star $825, Two-Star $725, and Entry Level-designated $600.</t>
    </r>
    <r>
      <rPr>
        <b/>
        <sz val="12"/>
        <color rgb="FFC00000"/>
        <rFont val="Aptos Narrow"/>
        <family val="2"/>
        <scheme val="minor"/>
      </rPr>
      <t xml:space="preserve">
Target Audience: </t>
    </r>
    <r>
      <rPr>
        <sz val="12"/>
        <color rgb="FFC00000"/>
        <rFont val="Aptos Narrow"/>
        <family val="2"/>
        <scheme val="minor"/>
      </rPr>
      <t xml:space="preserve">171 Child Care programs </t>
    </r>
    <r>
      <rPr>
        <b/>
        <sz val="12"/>
        <color rgb="FFC00000"/>
        <rFont val="Aptos Narrow"/>
        <family val="2"/>
        <scheme val="minor"/>
      </rPr>
      <t xml:space="preserve">
Measurable Outcomes: </t>
    </r>
    <r>
      <rPr>
        <sz val="12"/>
        <color rgb="FFC00000"/>
        <rFont val="Aptos Narrow"/>
        <family val="2"/>
        <scheme val="minor"/>
      </rPr>
      <t xml:space="preserve">90% of child care programs will attain and maintain their Texas Rising Star Certification.
</t>
    </r>
    <r>
      <rPr>
        <b/>
        <sz val="12"/>
        <color rgb="FFC00000"/>
        <rFont val="Aptos Narrow"/>
        <family val="2"/>
        <scheme val="minor"/>
      </rPr>
      <t>Update Q4:</t>
    </r>
    <r>
      <rPr>
        <sz val="12"/>
        <color rgb="FFC00000"/>
        <rFont val="Aptos Narrow"/>
        <family val="2"/>
        <scheme val="minor"/>
      </rPr>
      <t xml:space="preserve"> This activity was added to assist child care programs achieve Texas Rising Star certification. $126,110 was provided for this activity from Staff/Provider Retention Bonuses and $13,640 was transferred to this activity from Child Development Associate.</t>
    </r>
  </si>
  <si>
    <t>Parent Engagement Community Event</t>
  </si>
  <si>
    <t xml:space="preserve">   CCQ 2%</t>
  </si>
  <si>
    <r>
      <rPr>
        <b/>
        <strike/>
        <sz val="12"/>
        <rFont val="Aptos Narrow"/>
        <family val="2"/>
        <scheme val="minor"/>
      </rPr>
      <t xml:space="preserve">Activity: </t>
    </r>
    <r>
      <rPr>
        <strike/>
        <sz val="12"/>
        <rFont val="Aptos Narrow"/>
        <family val="2"/>
        <scheme val="minor"/>
      </rPr>
      <t xml:space="preserve">Workforce Solutions of the Coastal Bend will host its first parent engagement community event. The funding for this event will allow Workforce Solutions of the Coastal Bend to partner with businesses and organizations that provide services for children and families in the community, i.e. the Health Department, Health and Human Services, Driscoll Children's Hospital, etc... This activity aligns with the purpose of our Board - to provide employee assistance, serve as an education and training resource, and offer child care assistance.  This event will allow Workforce Solutions of the Coastal Bend to promote/educate the Child Care Services families about the other Workforce programs and community resources that benefit children and families. The goal is to have at least 30 Child Care Services Program families attend the Parent Engagement Community Event.  
</t>
    </r>
    <r>
      <rPr>
        <b/>
        <strike/>
        <sz val="12"/>
        <rFont val="Aptos Narrow"/>
        <family val="2"/>
        <scheme val="minor"/>
      </rPr>
      <t>Target Audience:</t>
    </r>
    <r>
      <rPr>
        <strike/>
        <sz val="12"/>
        <rFont val="Aptos Narrow"/>
        <family val="2"/>
        <scheme val="minor"/>
      </rPr>
      <t xml:space="preserve"> Workforce Child Care Services program parents and children.                                                                                                                                                                                                
</t>
    </r>
    <r>
      <rPr>
        <b/>
        <strike/>
        <sz val="12"/>
        <rFont val="Aptos Narrow"/>
        <family val="2"/>
        <scheme val="minor"/>
      </rPr>
      <t>Measurable Outcome:</t>
    </r>
    <r>
      <rPr>
        <strike/>
        <sz val="12"/>
        <rFont val="Aptos Narrow"/>
        <family val="2"/>
        <scheme val="minor"/>
      </rPr>
      <t xml:space="preserve">  The success of this event will be measured by having representatives from a minimum of 10 community resource organizations and 25 families will participate in this event. </t>
    </r>
    <r>
      <rPr>
        <sz val="12"/>
        <rFont val="Aptos Narrow"/>
        <family val="2"/>
        <scheme val="minor"/>
      </rPr>
      <t xml:space="preserve"> </t>
    </r>
    <r>
      <rPr>
        <b/>
        <sz val="12"/>
        <rFont val="Aptos Narrow"/>
        <family val="2"/>
        <scheme val="minor"/>
      </rPr>
      <t xml:space="preserve">Update Q3: </t>
    </r>
    <r>
      <rPr>
        <sz val="12"/>
        <rFont val="Aptos Narrow"/>
        <family val="2"/>
        <scheme val="minor"/>
      </rPr>
      <t xml:space="preserve">During the third quarter of BCY2025, the planned estimated expenditures of $50,000.00 for the Parent Engagement Community Event was previously allocated to this initiative has been redistributed to the Other Activities "Staff Retention Bonuses" line item.  The justification for reallocating this funding is attributed to inability to conduct this activity as the Board has not hired the staff dedicated to this initiative.    </t>
    </r>
  </si>
  <si>
    <t>Texas Rising Star Personnel - Child Care Quality Program Support Specialist</t>
  </si>
  <si>
    <r>
      <rPr>
        <b/>
        <sz val="12"/>
        <rFont val="Aptos Narrow"/>
        <family val="2"/>
        <scheme val="minor"/>
      </rPr>
      <t>Activity</t>
    </r>
    <r>
      <rPr>
        <sz val="12"/>
        <rFont val="Aptos Narrow"/>
        <family val="2"/>
        <scheme val="minor"/>
      </rPr>
      <t xml:space="preserve">: WFSCB would like to hire a Child Care Quality Program Support Specialist. This would be a full-time position that would provide assistance with the parent engagement activities and gathering the information necessary to distribute staff retention bonuses to child care employees in our 11 counties. 
</t>
    </r>
    <r>
      <rPr>
        <b/>
        <sz val="12"/>
        <rFont val="Aptos Narrow"/>
        <family val="2"/>
        <scheme val="minor"/>
      </rPr>
      <t xml:space="preserve">Target Audience: </t>
    </r>
    <r>
      <rPr>
        <sz val="12"/>
        <rFont val="Aptos Narrow"/>
        <family val="2"/>
        <scheme val="minor"/>
      </rPr>
      <t xml:space="preserve">All parents (approximately 3,000) and 175 early learning programs.
</t>
    </r>
    <r>
      <rPr>
        <b/>
        <sz val="12"/>
        <rFont val="Aptos Narrow"/>
        <family val="2"/>
        <scheme val="minor"/>
      </rPr>
      <t xml:space="preserve">Measurable Outcome: </t>
    </r>
    <r>
      <rPr>
        <sz val="12"/>
        <rFont val="Aptos Narrow"/>
        <family val="2"/>
        <scheme val="minor"/>
      </rPr>
      <t xml:space="preserve">Success will be measured by the completion rate of quality events and activities, as well as periodic policy reviews that include participant surveys.
</t>
    </r>
    <r>
      <rPr>
        <b/>
        <sz val="12"/>
        <rFont val="Aptos Narrow"/>
        <family val="2"/>
        <scheme val="minor"/>
      </rPr>
      <t xml:space="preserve">
Update Q2:</t>
    </r>
    <r>
      <rPr>
        <sz val="12"/>
        <rFont val="Aptos Narrow"/>
        <family val="2"/>
        <scheme val="minor"/>
      </rPr>
      <t xml:space="preserve"> Position has been delayed in hiring and remains vacant.  
</t>
    </r>
    <r>
      <rPr>
        <b/>
        <sz val="12"/>
        <rFont val="Aptos Narrow"/>
        <family val="2"/>
        <scheme val="minor"/>
      </rPr>
      <t xml:space="preserve">Update Q3: </t>
    </r>
    <r>
      <rPr>
        <sz val="12"/>
        <rFont val="Aptos Narrow"/>
        <family val="2"/>
        <scheme val="minor"/>
      </rPr>
      <t xml:space="preserve">Position was filled. </t>
    </r>
  </si>
  <si>
    <t>National Accreditation (NAEYC Certification)</t>
  </si>
  <si>
    <r>
      <rPr>
        <strike/>
        <sz val="12"/>
        <rFont val="Aptos Narrow"/>
        <family val="2"/>
        <scheme val="minor"/>
      </rPr>
      <t xml:space="preserve">WFSCB utilized the  Workforce Information System of Texas to determine how many of its current child care providers have the National Association for the Education of Young Children accreditation.  There are currently 6 WFSCB child care programs who have the National Association for the Education of Young Children (NAEYC) accreditation. The pursuit of NAEYC accreditation for the Texas Rising Star Four-Star child care programs is/has been a longstanding child care quality program goal that has been repeatedly communicated to the Board's Child Care Committee since 2020. This accreditation status represents the highest level in quality that a child care center can achieve. 
</t>
    </r>
    <r>
      <rPr>
        <b/>
        <strike/>
        <sz val="12"/>
        <rFont val="Aptos Narrow"/>
        <family val="2"/>
        <scheme val="minor"/>
      </rPr>
      <t>Activity</t>
    </r>
    <r>
      <rPr>
        <strike/>
        <sz val="12"/>
        <rFont val="Aptos Narrow"/>
        <family val="2"/>
        <scheme val="minor"/>
      </rPr>
      <t xml:space="preserve">: WFSCB will begin working with our Texas Rising Star Four-Star programs in pursuing/attaining NAEYC accreditation in BCY2025. Texas Rising Star staff will need training on the NAEYC accreditation process. Once staff have been trained on the accreditation process, we will identify the Texas Rising Star Four-Star programs who will participate in this accreditation process during BCY2025. Each Texas Rising Star Four-Star program who attains NAEYC accreditation will receive a $5,000 stipend.   
</t>
    </r>
    <r>
      <rPr>
        <b/>
        <strike/>
        <sz val="12"/>
        <rFont val="Aptos Narrow"/>
        <family val="2"/>
        <scheme val="minor"/>
      </rPr>
      <t>Target Audience:</t>
    </r>
    <r>
      <rPr>
        <strike/>
        <sz val="12"/>
        <rFont val="Aptos Narrow"/>
        <family val="2"/>
        <scheme val="minor"/>
      </rPr>
      <t xml:space="preserve"> 10 Texas Rising Star Four-Star programs will begin NAEYC accreditation process in BCY2025.  
</t>
    </r>
    <r>
      <rPr>
        <b/>
        <strike/>
        <sz val="12"/>
        <rFont val="Aptos Narrow"/>
        <family val="2"/>
        <scheme val="minor"/>
      </rPr>
      <t>Measurable Outcome:</t>
    </r>
    <r>
      <rPr>
        <strike/>
        <sz val="12"/>
        <rFont val="Aptos Narrow"/>
        <family val="2"/>
        <scheme val="minor"/>
      </rPr>
      <t xml:space="preserve"> Success for NAEYC accreditation in BCY2025 will be based on</t>
    </r>
    <r>
      <rPr>
        <b/>
        <strike/>
        <sz val="12"/>
        <rFont val="Aptos Narrow"/>
        <family val="2"/>
        <scheme val="minor"/>
      </rPr>
      <t xml:space="preserve"> </t>
    </r>
    <r>
      <rPr>
        <strike/>
        <sz val="12"/>
        <rFont val="Aptos Narrow"/>
        <family val="2"/>
        <scheme val="minor"/>
      </rPr>
      <t xml:space="preserve">having 5 out of the 10 targeted Texas Rising Star child care programs receive technical assistance for and completing the initial phase of the accreditation process. </t>
    </r>
    <r>
      <rPr>
        <sz val="12"/>
        <rFont val="Aptos Narrow"/>
        <family val="2"/>
        <scheme val="minor"/>
      </rPr>
      <t xml:space="preserve"> 
</t>
    </r>
    <r>
      <rPr>
        <b/>
        <sz val="12"/>
        <rFont val="Aptos Narrow"/>
        <family val="2"/>
        <scheme val="minor"/>
      </rPr>
      <t xml:space="preserve">Update: Q2: </t>
    </r>
    <r>
      <rPr>
        <sz val="12"/>
        <rFont val="Aptos Narrow"/>
        <family val="2"/>
        <scheme val="minor"/>
      </rPr>
      <t>This activity has been delayed and will begin during the third quarter of BCY2025.)</t>
    </r>
    <r>
      <rPr>
        <b/>
        <sz val="12"/>
        <rFont val="Aptos Narrow"/>
        <family val="2"/>
        <scheme val="minor"/>
      </rPr>
      <t xml:space="preserve">
Update Q3:</t>
    </r>
    <r>
      <rPr>
        <sz val="12"/>
        <rFont val="Aptos Narrow"/>
        <family val="2"/>
        <scheme val="minor"/>
      </rPr>
      <t xml:space="preserve"> In the third quarter of BCY2025, the $100,000 previously allocated to this initiative has been redistributed to the Other Activities "Staff Retention Bonuses" line item.  The justification for reallocating this funding is attributed to the lack of interest by child care programs.</t>
    </r>
  </si>
  <si>
    <t>Shared Services - Wonderschool Project</t>
  </si>
  <si>
    <r>
      <rPr>
        <b/>
        <sz val="12"/>
        <color rgb="FF000000"/>
        <rFont val="Aptos Narrow"/>
        <family val="2"/>
        <scheme val="minor"/>
      </rPr>
      <t>Activity</t>
    </r>
    <r>
      <rPr>
        <sz val="12"/>
        <color rgb="FF000000"/>
        <rFont val="Aptos Narrow"/>
        <family val="2"/>
        <scheme val="minor"/>
      </rPr>
      <t>: WFSCB will identify</t>
    </r>
    <r>
      <rPr>
        <b/>
        <sz val="12"/>
        <color rgb="FF000000"/>
        <rFont val="Aptos Narrow"/>
        <family val="2"/>
        <scheme val="minor"/>
      </rPr>
      <t xml:space="preserve"> </t>
    </r>
    <r>
      <rPr>
        <sz val="12"/>
        <color rgb="FF000000"/>
        <rFont val="Aptos Narrow"/>
        <family val="2"/>
        <scheme val="minor"/>
      </rPr>
      <t xml:space="preserve">eligible child care programs to participate in a pilot project with Wonderschool during BCY2025. Business consultants from Wonderschool will work with the child care directors in the areas of staff retention, financial budgeting, marketing/promotion, and human resources. The objective of the Wonderschool Project is to assist these child care programs in retention of staff and marketing their centers which will hopefully lead to an increase in their child enrollments and retention of staff. Board staff will meet with the Wonderschool staff quarterly to identify goals and timelines to determine how these child care centers are progressing in the pilot program. 
</t>
    </r>
    <r>
      <rPr>
        <b/>
        <sz val="12"/>
        <color rgb="FF000000"/>
        <rFont val="Aptos Narrow"/>
        <family val="2"/>
        <scheme val="minor"/>
      </rPr>
      <t>Target Audience:</t>
    </r>
    <r>
      <rPr>
        <sz val="12"/>
        <color rgb="FF000000"/>
        <rFont val="Aptos Narrow"/>
        <family val="2"/>
        <scheme val="minor"/>
      </rPr>
      <t xml:space="preserve"> 8 child care programs 
</t>
    </r>
    <r>
      <rPr>
        <b/>
        <sz val="12"/>
        <color rgb="FF000000"/>
        <rFont val="Aptos Narrow"/>
        <family val="2"/>
        <scheme val="minor"/>
      </rPr>
      <t>Measurable Outcome:</t>
    </r>
    <r>
      <rPr>
        <sz val="12"/>
        <color rgb="FF000000"/>
        <rFont val="Aptos Narrow"/>
        <family val="2"/>
        <scheme val="minor"/>
      </rPr>
      <t xml:space="preserve"> Success for the Wonderschool Project will be based on having a minimum of 50% of staff being retained at 4 out of the targeted 8 child care programs in BCY2025. The employees must have been employed for a minimum of 9 months (December 2024 to August 2025).</t>
    </r>
  </si>
  <si>
    <t xml:space="preserve">Staff /Provider Retention Bonuses 
</t>
  </si>
  <si>
    <t xml:space="preserve">CQF
</t>
  </si>
  <si>
    <r>
      <t xml:space="preserve">In October, Board staff sent a survey to 164 Workforce child care programs to determine if there was an interest/need for financial assistance to child care employees employed at their respective facilities. The survey asked for the number of full-time, part-time, and support staff who are/will be employed at the child care center for a minimum of six (6) months. We received responses back from over 100 child care programs who were very receptive to receiving the staff retention bonuses.  
</t>
    </r>
    <r>
      <rPr>
        <b/>
        <sz val="12"/>
        <rFont val="Aptos Narrow"/>
        <family val="2"/>
        <scheme val="minor"/>
      </rPr>
      <t>Activity</t>
    </r>
    <r>
      <rPr>
        <sz val="12"/>
        <rFont val="Aptos Narrow"/>
        <family val="2"/>
        <scheme val="minor"/>
      </rPr>
      <t xml:space="preserve">: WFSCB understands and acknowledges that there is a shortage of child care workers in our 11-county Board area and would like to assist child center directors in retaining their staffs by offering/providing staff retention bonuses for all center staff (full-time, part-time, and support) who are currently working at the child care center and who have been employed for a minimum of 6 consecutive months (as of October 2024) at the child care center. The rationale for providing the staff retention bonuses to the child care center employees is to "thank them" for having been employed at their current child care center for at least six months and encourage them to remain at their current places of employment for longer periods of time. 
</t>
    </r>
    <r>
      <rPr>
        <b/>
        <sz val="12"/>
        <rFont val="Aptos Narrow"/>
        <family val="2"/>
        <scheme val="minor"/>
      </rPr>
      <t>Target Audience</t>
    </r>
    <r>
      <rPr>
        <sz val="12"/>
        <rFont val="Aptos Narrow"/>
        <family val="2"/>
        <scheme val="minor"/>
      </rPr>
      <t>: Our goal is to award staff retention bonuses to 1,000 child care employees</t>
    </r>
    <r>
      <rPr>
        <b/>
        <sz val="12"/>
        <rFont val="Aptos Narrow"/>
        <family val="2"/>
        <scheme val="minor"/>
      </rPr>
      <t xml:space="preserve"> </t>
    </r>
    <r>
      <rPr>
        <sz val="12"/>
        <rFont val="Aptos Narrow"/>
        <family val="2"/>
        <scheme val="minor"/>
      </rPr>
      <t>who have been employed as of October 1, 2024 and who have worked for a minimum of six consecutive (6) months.</t>
    </r>
    <r>
      <rPr>
        <b/>
        <sz val="12"/>
        <rFont val="Aptos Narrow"/>
        <family val="2"/>
        <scheme val="minor"/>
      </rPr>
      <t xml:space="preserve"> 
Measurable Outcome: </t>
    </r>
    <r>
      <rPr>
        <sz val="12"/>
        <rFont val="Aptos Narrow"/>
        <family val="2"/>
        <scheme val="minor"/>
      </rPr>
      <t xml:space="preserve">Success for the staff retention bonuses will be measured on having at least 500 employees who received the staff retention bonus in BCY2024 and remain employed at their respective child care center from November 1, 2024 to August 30, 2025. The child care staff who meet this criteria would represent 50% of the targeted 1,000 child care employees that WFSCB would like to award staff retention bonuses to in BCY2025.
</t>
    </r>
    <r>
      <rPr>
        <b/>
        <sz val="12"/>
        <rFont val="Aptos Narrow"/>
        <family val="2"/>
        <scheme val="minor"/>
      </rPr>
      <t xml:space="preserve">Update Q2: </t>
    </r>
    <r>
      <rPr>
        <sz val="12"/>
        <rFont val="Aptos Narrow"/>
        <family val="2"/>
        <scheme val="minor"/>
      </rPr>
      <t xml:space="preserve">Funding was increased from $400,000 CQF to have an additional $419,361 for a total of $819,361 in order to serve more staff. Additional funding was reallocated from the following activities: National Accreditation NAEYC Certification, Infant/Toddler Expansion Project, Mental Wellness Initiative, Professional Development Training Workshops, Child Care Conferences and Events, and Parent Engagement Community Event.                                                                                                                                                                                                                                                           
</t>
    </r>
    <r>
      <rPr>
        <b/>
        <sz val="12"/>
        <rFont val="Aptos Narrow"/>
        <family val="2"/>
        <scheme val="minor"/>
      </rPr>
      <t xml:space="preserve">Update Q3: </t>
    </r>
    <r>
      <rPr>
        <sz val="12"/>
        <rFont val="Aptos Narrow"/>
        <family val="2"/>
        <scheme val="minor"/>
      </rPr>
      <t xml:space="preserve">Funding was increased from 1,000,000 to 1,056,658.02 to assist child care providers with a provider stipend. This stipend will assist providers in achieving, maintaining, or increasing their Texas Rising Star certification level. 
</t>
    </r>
    <r>
      <rPr>
        <b/>
        <sz val="12"/>
        <color rgb="FFC00000"/>
        <rFont val="Aptos Narrow"/>
        <family val="2"/>
        <scheme val="minor"/>
      </rPr>
      <t xml:space="preserve">Update Q4: </t>
    </r>
    <r>
      <rPr>
        <sz val="12"/>
        <color rgb="FFC00000"/>
        <rFont val="Aptos Narrow"/>
        <family val="2"/>
        <scheme val="minor"/>
      </rPr>
      <t xml:space="preserve">Amount decreased from $1,056,658 CCQ to $930,548 CQF due to fewer staff being eligible for the retention bonus. The residual $126,110 was reabsorbed into the original funding source in accordance with fiscal guidelines and grant requirements. </t>
    </r>
  </si>
  <si>
    <r>
      <t>Needs have been assessed and determined by data collection through a local early learning program needs survey assessment with data collection concluding January 7, 2025. The Needs Assessment was conducted by the mentoring staff for all Concho Valley early learning programs, including an annual  professional development survey (separate professional development survey was completed by all Concho Valley early learning programs- September 4, 2024-September 11, 2024). Observations and recommendations have also been made by Texas Rising Star staff during mentoring visits. 
Success will be measured by conducting Satisfaction surveys by the early learning programs. Success will also be measured by the results of Initial and Recertification Assessments conducted by the CAE, resulting in a higher star level achievement. 
The Board's Strategic Plan includes providing support for training and professional development, and developing, implementing or enhancing a quality rating improvement system for early learning programs.</t>
    </r>
    <r>
      <rPr>
        <sz val="12"/>
        <color theme="1"/>
        <rFont val="Aptos Narrow"/>
        <family val="2"/>
        <scheme val="minor"/>
      </rPr>
      <t xml:space="preserve"> The planned activities in the CCQ Plan aligns with the Board's Strategic plan to increase the quality of care for the children in the Concho Valley.</t>
    </r>
  </si>
  <si>
    <t>N/A</t>
  </si>
  <si>
    <r>
      <t>Activity</t>
    </r>
    <r>
      <rPr>
        <sz val="12"/>
        <rFont val="Aptos Narrow"/>
        <family val="2"/>
        <scheme val="minor"/>
      </rPr>
      <t>: According to the 2024-2025 Concho Valley early learning program Professional Development Survey, (completed by all Concho Valley early learning program from September 4, 2024-September 11, 2024) results showed most infant/toddler caregivers were interested in the following topics: early language development, understanding developmental assessments, age-appropriate activities, challenging behaviors, and early literacy. Quarterly trainings will be provided by Board Texas Rising Star mentor or Infant Toddler Specialist.</t>
    </r>
    <r>
      <rPr>
        <b/>
        <sz val="12"/>
        <rFont val="Aptos Narrow"/>
        <family val="2"/>
        <scheme val="minor"/>
      </rPr>
      <t xml:space="preserve">
Target Outreach: </t>
    </r>
    <r>
      <rPr>
        <sz val="12"/>
        <rFont val="Aptos Narrow"/>
        <family val="2"/>
        <scheme val="minor"/>
      </rPr>
      <t xml:space="preserve">Attendance for each quarterly training reaches 20 or more child care staff.   </t>
    </r>
    <r>
      <rPr>
        <b/>
        <sz val="12"/>
        <rFont val="Aptos Narrow"/>
        <family val="2"/>
        <scheme val="minor"/>
      </rPr>
      <t xml:space="preserve">  
Measurable Outcome: </t>
    </r>
    <r>
      <rPr>
        <sz val="12"/>
        <rFont val="Aptos Narrow"/>
        <family val="2"/>
        <scheme val="minor"/>
      </rPr>
      <t>The Board will measure the success of this activity by the number of attendees present at the professional development opportunities and completed post tests that are required by Child Care Regulation.</t>
    </r>
    <r>
      <rPr>
        <b/>
        <sz val="12"/>
        <rFont val="Aptos Narrow"/>
        <family val="2"/>
        <scheme val="minor"/>
      </rPr>
      <t xml:space="preserve"> </t>
    </r>
    <r>
      <rPr>
        <sz val="12"/>
        <rFont val="Aptos Narrow"/>
        <family val="2"/>
        <scheme val="minor"/>
      </rPr>
      <t xml:space="preserve">The measurable outcomes would include post-tests to assess knowledge and/or skills gained and training evaluation results (customer satisfaction). 
</t>
    </r>
    <r>
      <rPr>
        <b/>
        <sz val="12"/>
        <rFont val="Aptos Narrow"/>
        <family val="2"/>
        <scheme val="minor"/>
      </rPr>
      <t xml:space="preserve">Update Q3: </t>
    </r>
    <r>
      <rPr>
        <sz val="12"/>
        <rFont val="Aptos Narrow"/>
        <family val="2"/>
        <scheme val="minor"/>
      </rPr>
      <t xml:space="preserve">Changed the funding source from CCQ to mentor-specific funding, as mentor staff provided this training. Reallocated to $2,500 to Infant/Toddler Equipment and Materials activity. </t>
    </r>
  </si>
  <si>
    <t xml:space="preserve">Equipment and Materials </t>
  </si>
  <si>
    <r>
      <t xml:space="preserve">Activity:  </t>
    </r>
    <r>
      <rPr>
        <sz val="12"/>
        <rFont val="Aptos Narrow"/>
        <family val="2"/>
        <scheme val="minor"/>
      </rPr>
      <t>There has been a demonstrated need for our programs to obtain support in providing high-quality safe indoor and outdoor equipment to better serve infants and toddlers.</t>
    </r>
    <r>
      <rPr>
        <b/>
        <sz val="12"/>
        <rFont val="Aptos Narrow"/>
        <family val="2"/>
        <scheme val="minor"/>
      </rPr>
      <t xml:space="preserve"> </t>
    </r>
    <r>
      <rPr>
        <sz val="12"/>
        <rFont val="Aptos Narrow"/>
        <family val="2"/>
        <scheme val="minor"/>
      </rPr>
      <t xml:space="preserve">Needs are identified by Texas Rising Star staff in the course of their observations and as a result of local program needs survey. We will focus on quality improvement in three areas of need: curriculum, indoor environment, and outdoor environment. Our Texas Rising Star mentors will identify individual or specific needs for each center. </t>
    </r>
    <r>
      <rPr>
        <b/>
        <sz val="12"/>
        <rFont val="Aptos Narrow"/>
        <family val="2"/>
        <scheme val="minor"/>
      </rPr>
      <t xml:space="preserve">
Target Outreach: 31</t>
    </r>
    <r>
      <rPr>
        <sz val="12"/>
        <rFont val="Aptos Narrow"/>
        <family val="2"/>
        <scheme val="minor"/>
      </rPr>
      <t xml:space="preserve"> CCS child care programs who serve infants and toddlers.</t>
    </r>
    <r>
      <rPr>
        <b/>
        <sz val="12"/>
        <rFont val="Aptos Narrow"/>
        <family val="2"/>
        <scheme val="minor"/>
      </rPr>
      <t xml:space="preserve"> 
Measurable Outcome: </t>
    </r>
    <r>
      <rPr>
        <sz val="12"/>
        <rFont val="Aptos Narrow"/>
        <family val="2"/>
        <scheme val="minor"/>
      </rPr>
      <t xml:space="preserve">The Board will measure the success of this activity by Texas Rising Star Initial and Recertification assessment scores as well as a child care program Satisfaction Survey. The measurable outcomes would be the number of early learning programs receiving materials and/or equipment that attain, maintain, or increase certification levels. 
</t>
    </r>
    <r>
      <rPr>
        <i/>
        <strike/>
        <sz val="12"/>
        <rFont val="Aptos Narrow"/>
        <family val="2"/>
        <scheme val="minor"/>
      </rPr>
      <t xml:space="preserve">$32,000.00 </t>
    </r>
    <r>
      <rPr>
        <i/>
        <sz val="12"/>
        <rFont val="Aptos Narrow"/>
        <family val="2"/>
        <scheme val="minor"/>
      </rPr>
      <t xml:space="preserve">$56,231.00 CCQ / $45,607.50 CQF 4%    </t>
    </r>
    <r>
      <rPr>
        <sz val="12"/>
        <rFont val="Aptos Narrow"/>
        <family val="2"/>
        <scheme val="minor"/>
      </rPr>
      <t xml:space="preserve">                   
</t>
    </r>
    <r>
      <rPr>
        <b/>
        <sz val="12"/>
        <rFont val="Aptos Narrow"/>
        <family val="2"/>
        <scheme val="minor"/>
      </rPr>
      <t xml:space="preserve">Update Q3: </t>
    </r>
    <r>
      <rPr>
        <sz val="12"/>
        <rFont val="Aptos Narrow"/>
        <family val="2"/>
        <scheme val="minor"/>
      </rPr>
      <t xml:space="preserve">CCQ funding was increased from $46,168 to </t>
    </r>
    <r>
      <rPr>
        <i/>
        <sz val="12"/>
        <rFont val="Aptos Narrow"/>
        <family val="2"/>
        <scheme val="minor"/>
      </rPr>
      <t>$56,231 CCQ, as</t>
    </r>
    <r>
      <rPr>
        <sz val="12"/>
        <rFont val="Aptos Narrow"/>
        <family val="2"/>
        <scheme val="minor"/>
      </rPr>
      <t xml:space="preserve"> $2,500 was moved from Infant/Toddler Professional Development Opportunities, $2,175 was moved from Professional Development, and $5,388 was moved from CPR/First Aid Training Reimbursement.    </t>
    </r>
    <r>
      <rPr>
        <sz val="12"/>
        <color rgb="FFFF0000"/>
        <rFont val="Aptos Narrow"/>
        <family val="2"/>
        <scheme val="minor"/>
      </rPr>
      <t xml:space="preserve">                    
</t>
    </r>
    <r>
      <rPr>
        <sz val="12"/>
        <color rgb="FFC00000"/>
        <rFont val="Aptos Narrow"/>
        <family val="2"/>
        <scheme val="minor"/>
      </rPr>
      <t xml:space="preserve">        </t>
    </r>
    <r>
      <rPr>
        <sz val="12"/>
        <color rgb="FFFF0000"/>
        <rFont val="Aptos Narrow"/>
        <family val="2"/>
        <scheme val="minor"/>
      </rPr>
      <t xml:space="preserve">                                                                                       </t>
    </r>
  </si>
  <si>
    <t>Professional Development (conducted by Texas Rising Star mentors)</t>
  </si>
  <si>
    <r>
      <rPr>
        <b/>
        <sz val="12"/>
        <rFont val="Aptos Narrow"/>
        <family val="2"/>
        <scheme val="minor"/>
      </rPr>
      <t xml:space="preserve">Activity: </t>
    </r>
    <r>
      <rPr>
        <sz val="12"/>
        <rFont val="Aptos Narrow"/>
        <family val="2"/>
        <scheme val="minor"/>
      </rPr>
      <t xml:space="preserve">According to the 2024-2025 Concho Valley early learning program Professional Development Survey, (completed by all Concho Valley early learning program from September 4, 2024-September 11, 2024) results showed most caregivers were interested in the following Child Care Regulation topics: Social-Emotional Learning, Observation and Assessment Implementation, Teacher-Child Interactions, Time and Stress Management, Guidance and Discipline, Serving Children with Special Needs and Child Growth and Development. These professional development opportunities will help child care staff obtain the required annual training hours through quality training. Trainings will be provided by Board Texas Rising Star mentors and Contracted staff.                                                                                                    
</t>
    </r>
    <r>
      <rPr>
        <b/>
        <sz val="12"/>
        <rFont val="Aptos Narrow"/>
        <family val="2"/>
        <scheme val="minor"/>
      </rPr>
      <t xml:space="preserve">Target Outreach: </t>
    </r>
    <r>
      <rPr>
        <sz val="12"/>
        <rFont val="Aptos Narrow"/>
        <family val="2"/>
        <scheme val="minor"/>
      </rPr>
      <t xml:space="preserve">Attendance for each quarterly training reaches 20 or more child care staff.                                                                                                                                 
</t>
    </r>
    <r>
      <rPr>
        <b/>
        <sz val="12"/>
        <rFont val="Aptos Narrow"/>
        <family val="2"/>
        <scheme val="minor"/>
      </rPr>
      <t xml:space="preserve">Measurable Outcome: </t>
    </r>
    <r>
      <rPr>
        <sz val="12"/>
        <rFont val="Aptos Narrow"/>
        <family val="2"/>
        <scheme val="minor"/>
      </rPr>
      <t>The Board will measure the success of this activity by the number of attendees present at the professional development opportunities and completed post tests that are required by Child Care Regulation. The measurable outcomes would include</t>
    </r>
    <r>
      <rPr>
        <sz val="12"/>
        <color rgb="FFFF0000"/>
        <rFont val="Aptos Narrow"/>
        <family val="2"/>
        <scheme val="minor"/>
      </rPr>
      <t xml:space="preserve">  </t>
    </r>
    <r>
      <rPr>
        <sz val="12"/>
        <rFont val="Aptos Narrow"/>
        <family val="2"/>
        <scheme val="minor"/>
      </rPr>
      <t xml:space="preserve">post-tests to assess knowledge and/or skills gained and training evaluation results (customer satisfaction). </t>
    </r>
    <r>
      <rPr>
        <sz val="12"/>
        <color rgb="FFFF0000"/>
        <rFont val="Aptos Narrow"/>
        <family val="2"/>
        <scheme val="minor"/>
      </rPr>
      <t xml:space="preserve"> 
</t>
    </r>
    <r>
      <rPr>
        <b/>
        <sz val="12"/>
        <rFont val="Aptos Narrow"/>
        <family val="2"/>
        <scheme val="minor"/>
      </rPr>
      <t xml:space="preserve">Update Q3: </t>
    </r>
    <r>
      <rPr>
        <sz val="12"/>
        <rFont val="Aptos Narrow"/>
        <family val="2"/>
        <scheme val="minor"/>
      </rPr>
      <t xml:space="preserve">Changed the funding source from CCQ to mentor-specific funding, as mentor staff provided this training. CCQ funding was decreased from $2,500 to $325. Moved $2,175 to Infant/Toddler Equipment and Materials.                                                                                                                                                                                              </t>
    </r>
  </si>
  <si>
    <t>Professional Development (Board hosted )</t>
  </si>
  <si>
    <r>
      <t xml:space="preserve">Activity: </t>
    </r>
    <r>
      <rPr>
        <sz val="12"/>
        <rFont val="Aptos Narrow"/>
        <family val="2"/>
        <scheme val="minor"/>
      </rPr>
      <t>Assisting staff to obtain required annual training hours by providing quality training to staff. Board will allocate funding to pay for training associated with needs identified by Texas Rising Star staff in the course of their observations and as a result of local child care program needs survey. All trainers will be selected from Texas Early Childhood Professional Development System Trainer Registry. Results and data from the child care program needs assessment determined professional development is a highly requested activity from Concho Valley early learning programs.</t>
    </r>
    <r>
      <rPr>
        <b/>
        <sz val="12"/>
        <rFont val="Aptos Narrow"/>
        <family val="2"/>
        <scheme val="minor"/>
      </rPr>
      <t xml:space="preserve">
Target Outreach: </t>
    </r>
    <r>
      <rPr>
        <sz val="12"/>
        <rFont val="Aptos Narrow"/>
        <family val="2"/>
        <scheme val="minor"/>
      </rPr>
      <t xml:space="preserve">100 participants for conference attendance
</t>
    </r>
    <r>
      <rPr>
        <b/>
        <sz val="12"/>
        <rFont val="Aptos Narrow"/>
        <family val="2"/>
        <scheme val="minor"/>
      </rPr>
      <t xml:space="preserve">Measurable Outcome: </t>
    </r>
    <r>
      <rPr>
        <sz val="12"/>
        <rFont val="Aptos Narrow"/>
        <family val="2"/>
        <scheme val="minor"/>
      </rPr>
      <t xml:space="preserve">The Board will measure the success of this activity by the number of attendees present at the professional development opportunities and completed post tests that are required by Child Care Regulation. The measurable outcomes would include post-tests to assess knowledge and/or skills gained and training evaluation results (customer satisfaction). </t>
    </r>
    <r>
      <rPr>
        <b/>
        <sz val="12"/>
        <rFont val="Aptos Narrow"/>
        <family val="2"/>
        <scheme val="minor"/>
      </rPr>
      <t xml:space="preserve">  
</t>
    </r>
  </si>
  <si>
    <t xml:space="preserve">Texas Rising Star Staff Personnel Costs </t>
  </si>
  <si>
    <r>
      <t xml:space="preserve">Activity:  </t>
    </r>
    <r>
      <rPr>
        <sz val="12"/>
        <color rgb="FF000000"/>
        <rFont val="Aptos Narrow"/>
        <family val="2"/>
        <scheme val="minor"/>
      </rPr>
      <t xml:space="preserve">The Board will provide </t>
    </r>
    <r>
      <rPr>
        <sz val="12"/>
        <rFont val="Aptos Narrow"/>
        <family val="2"/>
        <scheme val="minor"/>
      </rPr>
      <t>3</t>
    </r>
    <r>
      <rPr>
        <sz val="12"/>
        <color rgb="FF000000"/>
        <rFont val="Aptos Narrow"/>
        <family val="2"/>
        <scheme val="minor"/>
      </rPr>
      <t xml:space="preserve"> mentor staff to include their salary, benefits, and training costs, to support programs in their attainment and maintenance of Texas Rising Star.</t>
    </r>
    <r>
      <rPr>
        <b/>
        <sz val="12"/>
        <color rgb="FF000000"/>
        <rFont val="Aptos Narrow"/>
        <family val="2"/>
        <scheme val="minor"/>
      </rPr>
      <t xml:space="preserve"> </t>
    </r>
    <r>
      <rPr>
        <sz val="12"/>
        <color rgb="FF000000"/>
        <rFont val="Aptos Narrow"/>
        <family val="2"/>
        <scheme val="minor"/>
      </rPr>
      <t xml:space="preserve">This aligns with the Board strategy to increase the quality of care throughout the Concho Valley by providing mentoring services to early learning programs. </t>
    </r>
    <r>
      <rPr>
        <b/>
        <sz val="12"/>
        <color rgb="FF000000"/>
        <rFont val="Aptos Narrow"/>
        <family val="2"/>
        <scheme val="minor"/>
      </rPr>
      <t xml:space="preserve">
Target Outreach: </t>
    </r>
    <r>
      <rPr>
        <sz val="12"/>
        <color rgb="FF000000"/>
        <rFont val="Aptos Narrow"/>
        <family val="2"/>
        <scheme val="minor"/>
      </rPr>
      <t xml:space="preserve">The estimated reach would be for all entry level and certified Texas Rising Star early learning programs, up to 52 programs. The teaching staff will benefit by learning new techniques and skill set in providing a higher quality of care. </t>
    </r>
    <r>
      <rPr>
        <b/>
        <sz val="12"/>
        <color rgb="FF000000"/>
        <rFont val="Aptos Narrow"/>
        <family val="2"/>
        <scheme val="minor"/>
      </rPr>
      <t xml:space="preserve">
Measurable Outcome: </t>
    </r>
    <r>
      <rPr>
        <sz val="12"/>
        <color rgb="FF000000"/>
        <rFont val="Aptos Narrow"/>
        <family val="2"/>
        <scheme val="minor"/>
      </rPr>
      <t>The success will be measured by the number of early learning programs receiving mentoring services  for the Texas Rising Star program.</t>
    </r>
    <r>
      <rPr>
        <b/>
        <sz val="12"/>
        <color rgb="FF000000"/>
        <rFont val="Aptos Narrow"/>
        <family val="2"/>
        <scheme val="minor"/>
      </rPr>
      <t xml:space="preserve"> </t>
    </r>
  </si>
  <si>
    <t>Assessment Stipends</t>
  </si>
  <si>
    <r>
      <t xml:space="preserve">Activity: </t>
    </r>
    <r>
      <rPr>
        <sz val="12"/>
        <rFont val="Aptos Narrow"/>
        <family val="2"/>
        <scheme val="minor"/>
      </rPr>
      <t xml:space="preserve"> Stipends will be awarded to programs as they become certified with Texas Rising Star and to existing certified programs. Each round of stipends will be awarded at the completion of Quarter 2, Quarter 3, and Quarter 4 to newly certified Texas Rising Star programs based on their Texas Rising Star certification date. Certification level and date will be verified with data report from CLI Engage. This activity is in alignment with strengthening the workforce industry and retention in Texas Rising Star program. Results and data from the Needs Assessment determined stipends are a highly requested activity from Concho Valley early learning programs. Programs will be provided a stipend based on the star-level achieved (Two-Star programs = $4,000, Three-Star programs = $6,000, and Four-Star programs = $8,000)</t>
    </r>
    <r>
      <rPr>
        <b/>
        <sz val="12"/>
        <rFont val="Aptos Narrow"/>
        <family val="2"/>
        <scheme val="minor"/>
      </rPr>
      <t xml:space="preserve">
Target Outreach:</t>
    </r>
    <r>
      <rPr>
        <sz val="12"/>
        <rFont val="Aptos Narrow"/>
        <family val="2"/>
        <scheme val="minor"/>
      </rPr>
      <t xml:space="preserve"> 47 total programs will be awarded</t>
    </r>
    <r>
      <rPr>
        <b/>
        <sz val="12"/>
        <rFont val="Aptos Narrow"/>
        <family val="2"/>
        <scheme val="minor"/>
      </rPr>
      <t xml:space="preserve"> 
Measurable Outcome: </t>
    </r>
    <r>
      <rPr>
        <sz val="12"/>
        <rFont val="Aptos Narrow"/>
        <family val="2"/>
        <scheme val="minor"/>
      </rPr>
      <t>Success will be measured by CLI Engage reporting and the number of programs attaining initial certification and already certified programs during each quarter. Increase in Texas Rising Star participation and certified star levels and retention.</t>
    </r>
    <r>
      <rPr>
        <b/>
        <sz val="12"/>
        <color rgb="FFFF0000"/>
        <rFont val="Aptos Narrow"/>
        <family val="2"/>
        <scheme val="minor"/>
      </rPr>
      <t xml:space="preserve"> 
</t>
    </r>
  </si>
  <si>
    <r>
      <t xml:space="preserve">Activity: </t>
    </r>
    <r>
      <rPr>
        <sz val="12"/>
        <rFont val="Aptos Narrow"/>
        <family val="2"/>
        <scheme val="minor"/>
      </rPr>
      <t xml:space="preserve">There has been a demonstrated need for our child care programs to obtain support in providing high-quality safe indoor and outdoor equipment. Needs are identified by Texas Rising Star staff in the course of their observations and as a result of local program needs survey. We will focus on quality improvement in three areas of need: curriculum, indoor environment, and outdoor environment. Our Texas Rising Star mentors will identify individual or specific needs for each center. </t>
    </r>
    <r>
      <rPr>
        <b/>
        <sz val="12"/>
        <rFont val="Aptos Narrow"/>
        <family val="2"/>
        <scheme val="minor"/>
      </rPr>
      <t xml:space="preserve">
Target Outreach: </t>
    </r>
    <r>
      <rPr>
        <sz val="12"/>
        <rFont val="Aptos Narrow"/>
        <family val="2"/>
        <scheme val="minor"/>
      </rPr>
      <t xml:space="preserve">The estimated reach will be </t>
    </r>
    <r>
      <rPr>
        <strike/>
        <sz val="12"/>
        <rFont val="Aptos Narrow"/>
        <family val="2"/>
        <scheme val="minor"/>
      </rPr>
      <t>51</t>
    </r>
    <r>
      <rPr>
        <sz val="12"/>
        <rFont val="Aptos Narrow"/>
        <family val="2"/>
        <scheme val="minor"/>
      </rPr>
      <t xml:space="preserve"> 49 CCS child care programs.</t>
    </r>
    <r>
      <rPr>
        <b/>
        <sz val="12"/>
        <rFont val="Aptos Narrow"/>
        <family val="2"/>
        <scheme val="minor"/>
      </rPr>
      <t xml:space="preserve"> 
Measurable Outcome: </t>
    </r>
    <r>
      <rPr>
        <sz val="12"/>
        <rFont val="Aptos Narrow"/>
        <family val="2"/>
        <scheme val="minor"/>
      </rPr>
      <t xml:space="preserve">The Board will measure the success of this activity by Texas Rising Star Initial and Recertification assessment scores as well as a satisfaction survey. The measurable outcomes would be the number of early learning programs receiving materials and/or equipment that attain, maintain, or increase certification levels.                                                                                                                                                                     
</t>
    </r>
    <r>
      <rPr>
        <i/>
        <sz val="12"/>
        <color theme="1"/>
        <rFont val="Aptos Narrow"/>
        <family val="2"/>
        <scheme val="minor"/>
      </rPr>
      <t>$47,375.7</t>
    </r>
    <r>
      <rPr>
        <i/>
        <sz val="12"/>
        <rFont val="Aptos Narrow"/>
        <family val="2"/>
        <scheme val="minor"/>
      </rPr>
      <t xml:space="preserve">2 CCQ / $81,726.20 CQF 4%
</t>
    </r>
    <r>
      <rPr>
        <b/>
        <sz val="12"/>
        <rFont val="Aptos Narrow"/>
        <family val="2"/>
        <scheme val="minor"/>
      </rPr>
      <t xml:space="preserve">Update: </t>
    </r>
    <r>
      <rPr>
        <sz val="12"/>
        <rFont val="Aptos Narrow"/>
        <family val="2"/>
        <scheme val="minor"/>
      </rPr>
      <t xml:space="preserve">Decreased CQF funding from $85,272 to $81,726. Moved $3,546 to Equipment and Materials Flood Recovery due to weather impacts. </t>
    </r>
    <r>
      <rPr>
        <sz val="12"/>
        <color rgb="FFC00000"/>
        <rFont val="Aptos Narrow"/>
        <family val="2"/>
        <scheme val="minor"/>
      </rPr>
      <t xml:space="preserve">   </t>
    </r>
    <r>
      <rPr>
        <b/>
        <sz val="12"/>
        <color rgb="FFC00000"/>
        <rFont val="Aptos Narrow"/>
        <family val="2"/>
        <scheme val="minor"/>
      </rPr>
      <t xml:space="preserve"> 
Update Q4: </t>
    </r>
    <r>
      <rPr>
        <sz val="12"/>
        <color rgb="FFC00000"/>
        <rFont val="Aptos Narrow"/>
        <family val="2"/>
        <scheme val="minor"/>
      </rPr>
      <t xml:space="preserve">Due to decreased funding needs in other activities, $8,576 was moved to this activity to support  funding needs.     </t>
    </r>
  </si>
  <si>
    <t>Equipment and Materials - Flood Recovery</t>
  </si>
  <si>
    <r>
      <rPr>
        <b/>
        <sz val="12"/>
        <rFont val="Aptos Narrow"/>
        <family val="2"/>
        <scheme val="minor"/>
      </rPr>
      <t xml:space="preserve">Activity: </t>
    </r>
    <r>
      <rPr>
        <sz val="12"/>
        <rFont val="Aptos Narrow"/>
        <family val="2"/>
        <scheme val="minor"/>
      </rPr>
      <t xml:space="preserve">2 child care programs requested replacement equipment/materials that were damaged and/or lost in the San Angelo July 4, 2025, flooding event. Needs were identified by the program owners contacting the Board for assistance. The equipment/materials support in providing high-quality safe indoor and outdoor equipment. </t>
    </r>
    <r>
      <rPr>
        <b/>
        <sz val="12"/>
        <rFont val="Aptos Narrow"/>
        <family val="2"/>
        <scheme val="minor"/>
      </rPr>
      <t xml:space="preserve">
Target Outreach: </t>
    </r>
    <r>
      <rPr>
        <sz val="12"/>
        <rFont val="Aptos Narrow"/>
        <family val="2"/>
        <scheme val="minor"/>
      </rPr>
      <t>The estimated reach will be 2 CCS child care programs.</t>
    </r>
    <r>
      <rPr>
        <b/>
        <sz val="12"/>
        <rFont val="Aptos Narrow"/>
        <family val="2"/>
        <scheme val="minor"/>
      </rPr>
      <t xml:space="preserve">  
Measurable Outcome: </t>
    </r>
    <r>
      <rPr>
        <sz val="12"/>
        <rFont val="Aptos Narrow"/>
        <family val="2"/>
        <scheme val="minor"/>
      </rPr>
      <t xml:space="preserve">Success will be measured by data from a satisfaction survey.                                                                         
</t>
    </r>
    <r>
      <rPr>
        <i/>
        <sz val="12"/>
        <rFont val="Aptos Narrow"/>
        <family val="2"/>
        <scheme val="minor"/>
      </rPr>
      <t xml:space="preserve"> $3,546.30 CQF was reallocated from the Equipment and Materials activity.</t>
    </r>
    <r>
      <rPr>
        <b/>
        <sz val="12"/>
        <rFont val="Aptos Narrow"/>
        <family val="2"/>
        <scheme val="minor"/>
      </rPr>
      <t xml:space="preserve">
Update Q3: </t>
    </r>
    <r>
      <rPr>
        <sz val="12"/>
        <rFont val="Aptos Narrow"/>
        <family val="2"/>
        <scheme val="minor"/>
      </rPr>
      <t xml:space="preserve">Equipment and Materials - Flood Recovery activity added.     </t>
    </r>
    <r>
      <rPr>
        <sz val="12"/>
        <color rgb="FFC00000"/>
        <rFont val="Aptos Narrow"/>
        <family val="2"/>
        <scheme val="minor"/>
      </rPr>
      <t xml:space="preserve">                                                                                                                                                                                      </t>
    </r>
  </si>
  <si>
    <t>CPR/First-Aid Training Reimbursement</t>
  </si>
  <si>
    <t>Safety Equipment and Materials - anti choking device</t>
  </si>
  <si>
    <r>
      <t xml:space="preserve">Activity: </t>
    </r>
    <r>
      <rPr>
        <sz val="12"/>
        <rFont val="Aptos Narrow"/>
        <family val="2"/>
        <scheme val="minor"/>
      </rPr>
      <t>We will purchase Life Vac anti-choking devices for 50 CCS programs</t>
    </r>
    <r>
      <rPr>
        <sz val="12"/>
        <color theme="1"/>
        <rFont val="Aptos Narrow"/>
        <family val="2"/>
        <scheme val="minor"/>
      </rPr>
      <t xml:space="preserve"> (DoD facilities-Goodfellow AFB CDC and GAFB School-Age declined)</t>
    </r>
    <r>
      <rPr>
        <sz val="12"/>
        <rFont val="Aptos Narrow"/>
        <family val="2"/>
        <scheme val="minor"/>
      </rPr>
      <t xml:space="preserve">. Each facility will receive 2 devices (total of 100 devices) to cover multiple buildings and/or spaces. By providing these anti-choking devices, the Board will ensure that both new and established centers have access to these safety devices in case of a choking emergency. </t>
    </r>
    <r>
      <rPr>
        <b/>
        <sz val="12"/>
        <rFont val="Aptos Narrow"/>
        <family val="2"/>
        <scheme val="minor"/>
      </rPr>
      <t xml:space="preserve">
Target Outreach: </t>
    </r>
    <r>
      <rPr>
        <sz val="12"/>
        <rFont val="Aptos Narrow"/>
        <family val="2"/>
        <scheme val="minor"/>
      </rPr>
      <t>50 CCS programs</t>
    </r>
    <r>
      <rPr>
        <b/>
        <sz val="12"/>
        <rFont val="Aptos Narrow"/>
        <family val="2"/>
        <scheme val="minor"/>
      </rPr>
      <t xml:space="preserve">
Measurable Outcome: </t>
    </r>
    <r>
      <rPr>
        <sz val="12"/>
        <rFont val="Aptos Narrow"/>
        <family val="2"/>
        <scheme val="minor"/>
      </rPr>
      <t xml:space="preserve">Success will be measured by data from satisfaction surveys. 
</t>
    </r>
    <r>
      <rPr>
        <sz val="12"/>
        <color rgb="FFC00000"/>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Due to actual expenditures being lower than expected, $1,014.72 was moved to activity Texas Rising Star Equipment/Materials to support funding needs for that activity.</t>
    </r>
  </si>
  <si>
    <t>Safety Equipment and Materials - First Aid kits</t>
  </si>
  <si>
    <r>
      <t xml:space="preserve">Activity: </t>
    </r>
    <r>
      <rPr>
        <sz val="12"/>
        <rFont val="Aptos Narrow"/>
        <family val="2"/>
        <scheme val="minor"/>
      </rPr>
      <t xml:space="preserve">We will purchase First Aid Kits for 50 CCS programs </t>
    </r>
    <r>
      <rPr>
        <sz val="12"/>
        <color theme="1"/>
        <rFont val="Aptos Narrow"/>
        <family val="2"/>
        <scheme val="minor"/>
      </rPr>
      <t>(DoD facilities-Goodfellow AFB CDC and GAFB School-Age declined). Each facility will receive 2 kits (total of 100 kits) to cover multiple buildings and/or spaces.  Providing first aid kits will provide each program with the required items needed in their first aid kits required by CCR licensing.</t>
    </r>
    <r>
      <rPr>
        <b/>
        <sz val="12"/>
        <rFont val="Aptos Narrow"/>
        <family val="2"/>
        <scheme val="minor"/>
      </rPr>
      <t xml:space="preserve">
Target Outreach:  </t>
    </r>
    <r>
      <rPr>
        <sz val="12"/>
        <rFont val="Aptos Narrow"/>
        <family val="2"/>
        <scheme val="minor"/>
      </rPr>
      <t>50</t>
    </r>
    <r>
      <rPr>
        <b/>
        <sz val="12"/>
        <rFont val="Aptos Narrow"/>
        <family val="2"/>
        <scheme val="minor"/>
      </rPr>
      <t xml:space="preserve"> </t>
    </r>
    <r>
      <rPr>
        <sz val="12"/>
        <rFont val="Aptos Narrow"/>
        <family val="2"/>
        <scheme val="minor"/>
      </rPr>
      <t>CCS programs</t>
    </r>
    <r>
      <rPr>
        <b/>
        <sz val="12"/>
        <rFont val="Aptos Narrow"/>
        <family val="2"/>
        <scheme val="minor"/>
      </rPr>
      <t xml:space="preserve">
Measurable Outcome: </t>
    </r>
    <r>
      <rPr>
        <sz val="12"/>
        <rFont val="Aptos Narrow"/>
        <family val="2"/>
        <scheme val="minor"/>
      </rPr>
      <t xml:space="preserve"> Success will be measured by data from satisfaction surveys. 
</t>
    </r>
    <r>
      <rPr>
        <b/>
        <sz val="12"/>
        <color rgb="FFC00000"/>
        <rFont val="Aptos Narrow"/>
        <family val="2"/>
        <scheme val="minor"/>
      </rPr>
      <t>Update Q4:</t>
    </r>
    <r>
      <rPr>
        <sz val="12"/>
        <color rgb="FFC00000"/>
        <rFont val="Aptos Narrow"/>
        <family val="2"/>
        <scheme val="minor"/>
      </rPr>
      <t xml:space="preserve"> Due to actual expenditures being lower than expected, $7,561 was moved to activity Texas Rising Star Equipment/Materials to support funding needs for that activity.</t>
    </r>
  </si>
  <si>
    <t xml:space="preserve">NONE
</t>
  </si>
  <si>
    <r>
      <t>The Workforce Solutions Greater Dallas (WFS Dallas) plan aims to enhance the early childhood education (ECE) ecosystem in Dallas County, focusing on ensuring that programs meet Texas Rising Star standards. The plan identifies four key target areas:
1. Texas Rising Star Readiness: Preparing programs for assessment.
2. Strengthening Infant and Toddler Services: Improving care for the youngest children.
3. Classroom Inclusion Support: Providing support for children with disabilities and implementing trauma-informed care practices.
4. Building the Workforce Talent Pipeline: Enhancing recruitment and retention strategies for ECE professionals.
Success will be measured</t>
    </r>
    <r>
      <rPr>
        <b/>
        <sz val="12"/>
        <rFont val="Aptos Narrow"/>
        <family val="2"/>
        <scheme val="minor"/>
      </rPr>
      <t xml:space="preserve"> </t>
    </r>
    <r>
      <rPr>
        <sz val="12"/>
        <rFont val="Aptos Narrow"/>
        <family val="2"/>
        <scheme val="minor"/>
      </rPr>
      <t>through specific indicators, and ongoing activities will align with these target areas. WFS Dallas is committed to onboarding and mentoring new programs while supporting existing ones. The aim is to improve child care quality to help families achieve independence through stable employment or education.
Partnerships with organizations like Childcare Group, Dallas College, and others will facilitate professional development and continuous data collection to address childcare needs in the community. Data sources used for planning FY25 activities include but not limited to Texas Rising Star assessment results, Continuous Quality Improvement Plans, mentor feedback, child care program focus groups, advisory council feedback, and customer surveys.  Evaluations and system tools will track Texas Rising Star assessment scores to identify areas for improvement.
The plan emphasizes improving teacher-child interactions, which are critical for high-quality care and positive outcomes. Overall, WFS Dallas is dedicated to enhancing services, building community networks, and increasing access to quality child care.</t>
    </r>
  </si>
  <si>
    <t>WFS Dallas has established a comprehensive framework for enhancing child care quality in Dallas County through its partnership with Childcare Group. By having mentors who are employed by Childcare Group; and securing additional training entities, WFS Dallas is focusing on providing robust professional development opportunities for child care programs and their staff. This collaborative approach can help ensure that the care and education provided to children in the area meet high standards, ultimately benefiting both child care programs, the families and their children.</t>
  </si>
  <si>
    <t>Infant Toddler Expansion Plus Project</t>
  </si>
  <si>
    <r>
      <rPr>
        <b/>
        <sz val="12"/>
        <color theme="1"/>
        <rFont val="Aptos Narrow"/>
        <family val="2"/>
        <scheme val="minor"/>
      </rPr>
      <t>Activity</t>
    </r>
    <r>
      <rPr>
        <sz val="12"/>
        <color theme="1"/>
        <rFont val="Aptos Narrow"/>
        <family val="2"/>
        <scheme val="minor"/>
      </rPr>
      <t xml:space="preserve">: The Infant Toddler Expansion Plus project will build capacity by opening 50 Infant and Toddler seats. The project includes outfitting the classroom with the essentials such as furniture, materials, and equipment. In addition, programs will receive curriculum and training, teacher hiring bonus and retention awards, as well as Infant and Toddler Specialist mentoring with classroom teachers and access to a Business Coach to help develop a marketing strategy.  Based on data from FY2024 expansion project, data reflected a need for continued capacity building to assist with meeting the need in child care desert areas for infant toddler care.
</t>
    </r>
    <r>
      <rPr>
        <b/>
        <sz val="12"/>
        <color theme="1"/>
        <rFont val="Aptos Narrow"/>
        <family val="2"/>
        <scheme val="minor"/>
      </rPr>
      <t>Target Outreach:</t>
    </r>
    <r>
      <rPr>
        <sz val="12"/>
        <color theme="1"/>
        <rFont val="Aptos Narrow"/>
        <family val="2"/>
        <scheme val="minor"/>
      </rPr>
      <t xml:space="preserve"> 20 early learning programs
</t>
    </r>
    <r>
      <rPr>
        <b/>
        <sz val="12"/>
        <color theme="1"/>
        <rFont val="Aptos Narrow"/>
        <family val="2"/>
        <scheme val="minor"/>
      </rPr>
      <t xml:space="preserve">Measurable Outcome: </t>
    </r>
    <r>
      <rPr>
        <sz val="12"/>
        <color theme="1"/>
        <rFont val="Aptos Narrow"/>
        <family val="2"/>
        <scheme val="minor"/>
      </rPr>
      <t>Build capacity infant toddler enrollment</t>
    </r>
  </si>
  <si>
    <t>Infant Toddler Materials, Equipment, and Resources</t>
  </si>
  <si>
    <r>
      <rPr>
        <b/>
        <sz val="12"/>
        <rFont val="Aptos Narrow"/>
        <family val="2"/>
        <scheme val="minor"/>
      </rPr>
      <t xml:space="preserve">Activity: </t>
    </r>
    <r>
      <rPr>
        <sz val="12"/>
        <rFont val="Aptos Narrow"/>
        <family val="2"/>
        <scheme val="minor"/>
      </rPr>
      <t>The materials, equipment, and resources provided will be specific to infant and toddler development, including, but not limited to, cribs and sheets, changing tables, high chairs, and adult rocking chairs. The Board will purchase curriculum, materials, and equipment for early learning programs who are seeking Texas Rising Star certification and those who are Texas Rising Star certified in order to increase capacity and open additional slots</t>
    </r>
    <r>
      <rPr>
        <b/>
        <sz val="12"/>
        <rFont val="Aptos Narrow"/>
        <family val="2"/>
        <scheme val="minor"/>
      </rPr>
      <t xml:space="preserve"> </t>
    </r>
    <r>
      <rPr>
        <sz val="12"/>
        <rFont val="Aptos Narrow"/>
        <family val="2"/>
        <scheme val="minor"/>
      </rPr>
      <t xml:space="preserve">for infant and toddler care. We will provide training on how to incorporate the curriculum into the daily plan. 
</t>
    </r>
    <r>
      <rPr>
        <b/>
        <sz val="12"/>
        <rFont val="Aptos Narrow"/>
        <family val="2"/>
        <scheme val="minor"/>
      </rPr>
      <t xml:space="preserve">Target Outreach: </t>
    </r>
    <r>
      <rPr>
        <sz val="12"/>
        <rFont val="Aptos Narrow"/>
        <family val="2"/>
        <scheme val="minor"/>
      </rPr>
      <t xml:space="preserve">50 early learning programs
</t>
    </r>
    <r>
      <rPr>
        <b/>
        <sz val="12"/>
        <rFont val="Aptos Narrow"/>
        <family val="2"/>
        <scheme val="minor"/>
      </rPr>
      <t xml:space="preserve">Measurable Outcome: </t>
    </r>
    <r>
      <rPr>
        <sz val="12"/>
        <rFont val="Aptos Narrow"/>
        <family val="2"/>
        <scheme val="minor"/>
      </rPr>
      <t>Build capacity infant toddler enrollment</t>
    </r>
  </si>
  <si>
    <t>Infant Toddler Mental Health Support</t>
  </si>
  <si>
    <r>
      <rPr>
        <b/>
        <sz val="12"/>
        <rFont val="Aptos Narrow"/>
        <family val="2"/>
        <scheme val="minor"/>
      </rPr>
      <t xml:space="preserve">Activity: </t>
    </r>
    <r>
      <rPr>
        <sz val="12"/>
        <rFont val="Aptos Narrow"/>
        <family val="2"/>
        <scheme val="minor"/>
      </rPr>
      <t>Help support the well-being and mental health of classroom teachers through a partnership with Mental Health consultants. Teachers have the potential to make their community healthier, happier and safer as they work directly with infants and toddlers. This initiative leverages the mental and well being of early childhood teachers to support the families they serve. This need was identified from</t>
    </r>
    <r>
      <rPr>
        <b/>
        <sz val="12"/>
        <rFont val="Aptos Narrow"/>
        <family val="2"/>
        <scheme val="minor"/>
      </rPr>
      <t xml:space="preserve"> </t>
    </r>
    <r>
      <rPr>
        <sz val="12"/>
        <rFont val="Aptos Narrow"/>
        <family val="2"/>
        <scheme val="minor"/>
      </rPr>
      <t xml:space="preserve">survey data from attendees of Childcare Group's Annual Inclusion Conferences.
</t>
    </r>
    <r>
      <rPr>
        <b/>
        <sz val="12"/>
        <rFont val="Aptos Narrow"/>
        <family val="2"/>
        <scheme val="minor"/>
      </rPr>
      <t xml:space="preserve">Target Outreach: </t>
    </r>
    <r>
      <rPr>
        <sz val="12"/>
        <rFont val="Aptos Narrow"/>
        <family val="2"/>
        <scheme val="minor"/>
      </rPr>
      <t xml:space="preserve">100 classroom teachers
</t>
    </r>
    <r>
      <rPr>
        <b/>
        <sz val="12"/>
        <rFont val="Aptos Narrow"/>
        <family val="2"/>
        <scheme val="minor"/>
      </rPr>
      <t>Measurable Outcome:</t>
    </r>
    <r>
      <rPr>
        <sz val="12"/>
        <rFont val="Aptos Narrow"/>
        <family val="2"/>
        <scheme val="minor"/>
      </rPr>
      <t xml:space="preserve"> Increase teacher retention and improve the individuals well-being</t>
    </r>
  </si>
  <si>
    <t>Infant Toddler Professional Development</t>
  </si>
  <si>
    <r>
      <rPr>
        <b/>
        <sz val="12"/>
        <rFont val="Aptos Narrow"/>
        <family val="2"/>
        <scheme val="minor"/>
      </rPr>
      <t>Activity:</t>
    </r>
    <r>
      <rPr>
        <sz val="12"/>
        <rFont val="Aptos Narrow"/>
        <family val="2"/>
        <scheme val="minor"/>
      </rPr>
      <t xml:space="preserve"> Professional development for early learning program staff on specific infant/ toddler developmental practices. We will conduct pre- and post-surveys to determine specific topics to deliver. We will capture attendance at each training to ensure staff are taking advantage of the offered training.   
</t>
    </r>
    <r>
      <rPr>
        <b/>
        <sz val="12"/>
        <rFont val="Aptos Narrow"/>
        <family val="2"/>
        <scheme val="minor"/>
      </rPr>
      <t>Target Outreach</t>
    </r>
    <r>
      <rPr>
        <sz val="12"/>
        <rFont val="Aptos Narrow"/>
        <family val="2"/>
        <scheme val="minor"/>
      </rPr>
      <t xml:space="preserve">: 500 individual early learning program staff
</t>
    </r>
    <r>
      <rPr>
        <b/>
        <sz val="12"/>
        <rFont val="Aptos Narrow"/>
        <family val="2"/>
        <scheme val="minor"/>
      </rPr>
      <t>Measurable Outcome:</t>
    </r>
    <r>
      <rPr>
        <sz val="12"/>
        <rFont val="Aptos Narrow"/>
        <family val="2"/>
        <scheme val="minor"/>
      </rPr>
      <t xml:space="preserve"> Increase the number of child care programs whose staff are participating in the training, meet the required minimum standards annual required hours, and maintain Texas Rising Star certification. 
</t>
    </r>
  </si>
  <si>
    <t>Early Learning Basics (Pre-Service/Refresher) Training</t>
  </si>
  <si>
    <r>
      <rPr>
        <b/>
        <sz val="12"/>
        <rFont val="Aptos Narrow"/>
        <family val="2"/>
        <scheme val="minor"/>
      </rPr>
      <t>Activity</t>
    </r>
    <r>
      <rPr>
        <sz val="12"/>
        <rFont val="Aptos Narrow"/>
        <family val="2"/>
        <scheme val="minor"/>
      </rPr>
      <t>: Educational First Steps will provide early learning basics (pre-service and refresher) training to new hires and individuals who need a refresher. The module-based course will include all the necessary and mandated training for new hires and a deep dive into Texas Rising Star and the importance of early learning. We will pay for substitute time so the teacher can attend during the day.  Based on survey data</t>
    </r>
    <r>
      <rPr>
        <b/>
        <sz val="12"/>
        <rFont val="Aptos Narrow"/>
        <family val="2"/>
        <scheme val="minor"/>
      </rPr>
      <t xml:space="preserve"> </t>
    </r>
    <r>
      <rPr>
        <sz val="12"/>
        <rFont val="Aptos Narrow"/>
        <family val="2"/>
        <scheme val="minor"/>
      </rPr>
      <t xml:space="preserve">from the Pre-Service Pilot conducted in FY 2024, the need to continue pre-service for new staff and add a refresher course for existing staff was identified. 
</t>
    </r>
    <r>
      <rPr>
        <b/>
        <sz val="12"/>
        <rFont val="Aptos Narrow"/>
        <family val="2"/>
        <scheme val="minor"/>
      </rPr>
      <t>Target Outreach:</t>
    </r>
    <r>
      <rPr>
        <sz val="12"/>
        <rFont val="Aptos Narrow"/>
        <family val="2"/>
        <scheme val="minor"/>
      </rPr>
      <t xml:space="preserve"> 100 individual early learning program staff
</t>
    </r>
    <r>
      <rPr>
        <b/>
        <sz val="12"/>
        <rFont val="Aptos Narrow"/>
        <family val="2"/>
        <scheme val="minor"/>
      </rPr>
      <t xml:space="preserve">Measurable Outcome: </t>
    </r>
    <r>
      <rPr>
        <sz val="12"/>
        <rFont val="Aptos Narrow"/>
        <family val="2"/>
        <scheme val="minor"/>
      </rPr>
      <t xml:space="preserve">Increase staff retention rate at participating child care and early learning programs. We will track the industry's retention with a quarterly touchpoint to see if trained staff remain. Pre- and post-survey will be conducted to track knowledge gained and implementation. </t>
    </r>
  </si>
  <si>
    <t>Professional Development Opportunities (Ongoing)</t>
  </si>
  <si>
    <r>
      <rPr>
        <b/>
        <sz val="12"/>
        <rFont val="Aptos Narrow"/>
        <family val="2"/>
        <scheme val="minor"/>
      </rPr>
      <t>Activity</t>
    </r>
    <r>
      <rPr>
        <sz val="12"/>
        <rFont val="Aptos Narrow"/>
        <family val="2"/>
        <scheme val="minor"/>
      </rPr>
      <t xml:space="preserve">: Provide a variety of ongoing professional development opportunities both virtually and in-person on the topics listed in the Texas Rising Star Guidelines and the Child Care Regulation minimum standards. The selection will be based on the feedback received from hosted focus groups with child care programs and mentors. This activity is in alignment with the Texas Rising Star readiness goal.
</t>
    </r>
    <r>
      <rPr>
        <b/>
        <sz val="12"/>
        <rFont val="Aptos Narrow"/>
        <family val="2"/>
        <scheme val="minor"/>
      </rPr>
      <t>Target Outreach:</t>
    </r>
    <r>
      <rPr>
        <sz val="12"/>
        <rFont val="Aptos Narrow"/>
        <family val="2"/>
        <scheme val="minor"/>
      </rPr>
      <t xml:space="preserve"> 800 individual early learning program staff
</t>
    </r>
    <r>
      <rPr>
        <b/>
        <sz val="12"/>
        <rFont val="Aptos Narrow"/>
        <family val="2"/>
        <scheme val="minor"/>
      </rPr>
      <t>Measurable Outcome:</t>
    </r>
    <r>
      <rPr>
        <sz val="12"/>
        <rFont val="Aptos Narrow"/>
        <family val="2"/>
        <scheme val="minor"/>
      </rPr>
      <t xml:space="preserve"> Pre- and post-surveys, Continuous Quality Improvement Plans, decrease in deficiencies from Child Care Regulation, and the increase in Texas Rising Star certification levels.</t>
    </r>
  </si>
  <si>
    <t>Inclusion Conference</t>
  </si>
  <si>
    <r>
      <rPr>
        <b/>
        <sz val="12"/>
        <rFont val="Aptos Narrow"/>
        <family val="2"/>
        <scheme val="minor"/>
      </rPr>
      <t>Activity</t>
    </r>
    <r>
      <rPr>
        <sz val="12"/>
        <rFont val="Aptos Narrow"/>
        <family val="2"/>
        <scheme val="minor"/>
      </rPr>
      <t xml:space="preserve">: Childcare Group will host a one-day, six-hour Inclusion Conference offering a variety of quality training and professional development on multiple topics for diversity, inclusivity, disabilities, and trauma for children in child care settings. The conference will be provided to all staff of Texas Rising Star programs. 
</t>
    </r>
    <r>
      <rPr>
        <b/>
        <sz val="12"/>
        <rFont val="Aptos Narrow"/>
        <family val="2"/>
        <scheme val="minor"/>
      </rPr>
      <t xml:space="preserve">Target Outreach: </t>
    </r>
    <r>
      <rPr>
        <sz val="12"/>
        <rFont val="Aptos Narrow"/>
        <family val="2"/>
        <scheme val="minor"/>
      </rPr>
      <t xml:space="preserve">120 individual early learning program staff
</t>
    </r>
    <r>
      <rPr>
        <b/>
        <sz val="12"/>
        <rFont val="Aptos Narrow"/>
        <family val="2"/>
        <scheme val="minor"/>
      </rPr>
      <t>Measurable Outcome:</t>
    </r>
    <r>
      <rPr>
        <sz val="12"/>
        <rFont val="Aptos Narrow"/>
        <family val="2"/>
        <scheme val="minor"/>
      </rPr>
      <t xml:space="preserve"> Participation in this conference will increase knowledge of the content delivered. We will measure the success of this event by tracking the number of registered participants versus the attended participants and provide pre- and post-surveys.  </t>
    </r>
  </si>
  <si>
    <t>Administrators Summit</t>
  </si>
  <si>
    <r>
      <rPr>
        <b/>
        <sz val="12"/>
        <rFont val="Aptos Narrow"/>
        <family val="2"/>
        <scheme val="minor"/>
      </rPr>
      <t>Activity</t>
    </r>
    <r>
      <rPr>
        <sz val="12"/>
        <rFont val="Aptos Narrow"/>
        <family val="2"/>
        <scheme val="minor"/>
      </rPr>
      <t xml:space="preserve">: Childcare Group will host a one-day, six-hour conference in partnership with Child Care Regulation to provide quality training and professional development on a variety of topics for leadership, administration, and business operations in the child care settings. We will utilize subject matter experts and our Business coach to facilitate content-specific sessions. The conference will be provided to owners and administrators of Texas Rising Star programs. 
</t>
    </r>
    <r>
      <rPr>
        <b/>
        <sz val="12"/>
        <rFont val="Aptos Narrow"/>
        <family val="2"/>
        <scheme val="minor"/>
      </rPr>
      <t xml:space="preserve">Target Outreach: </t>
    </r>
    <r>
      <rPr>
        <sz val="12"/>
        <rFont val="Aptos Narrow"/>
        <family val="2"/>
        <scheme val="minor"/>
      </rPr>
      <t xml:space="preserve">75 individual early learning program administrators 
</t>
    </r>
    <r>
      <rPr>
        <b/>
        <sz val="12"/>
        <rFont val="Aptos Narrow"/>
        <family val="2"/>
        <scheme val="minor"/>
      </rPr>
      <t xml:space="preserve">Measurable Outcome: </t>
    </r>
    <r>
      <rPr>
        <sz val="12"/>
        <rFont val="Aptos Narrow"/>
        <family val="2"/>
        <scheme val="minor"/>
      </rPr>
      <t>Participation in this conference will increase knowledge of the content delivered and a reduction of deficiencies in Child Care Regulation. We will measure the success of this event by tracking the number of registered participants versus the attended participants and provide pre- and post-surveys.</t>
    </r>
  </si>
  <si>
    <r>
      <t xml:space="preserve">Regional Conference for </t>
    </r>
    <r>
      <rPr>
        <i/>
        <strike/>
        <sz val="12"/>
        <color rgb="FFC00000"/>
        <rFont val="Aptos Narrow"/>
        <family val="2"/>
        <scheme val="minor"/>
      </rPr>
      <t>Mentors</t>
    </r>
    <r>
      <rPr>
        <i/>
        <sz val="12"/>
        <color rgb="FFC00000"/>
        <rFont val="Aptos Narrow"/>
        <family val="2"/>
        <scheme val="minor"/>
      </rPr>
      <t xml:space="preserve"> Program Staff</t>
    </r>
    <r>
      <rPr>
        <i/>
        <sz val="12"/>
        <rFont val="Aptos Narrow"/>
        <family val="2"/>
        <scheme val="minor"/>
      </rPr>
      <t xml:space="preserve">
(Dallas, Tarrant &amp; North Central Texas)</t>
    </r>
  </si>
  <si>
    <r>
      <rPr>
        <b/>
        <sz val="12"/>
        <rFont val="Aptos Narrow"/>
        <family val="2"/>
        <scheme val="minor"/>
      </rPr>
      <t>Activity</t>
    </r>
    <r>
      <rPr>
        <sz val="12"/>
        <rFont val="Aptos Narrow"/>
        <family val="2"/>
        <scheme val="minor"/>
      </rPr>
      <t xml:space="preserve">: A regional conference hosted by Tri-board (Dallas, North Central, Tarrant) will be provided to Texas Rising Star Quality </t>
    </r>
    <r>
      <rPr>
        <sz val="12"/>
        <color rgb="FFC00000"/>
        <rFont val="Aptos Narrow"/>
        <family val="2"/>
        <scheme val="minor"/>
      </rPr>
      <t>early learning program</t>
    </r>
    <r>
      <rPr>
        <sz val="12"/>
        <rFont val="Aptos Narrow"/>
        <family val="2"/>
        <scheme val="minor"/>
      </rPr>
      <t xml:space="preserve"> staff with a variety of professional development sessions including self care and mental wellness. This activity supports the staff in obtaining information about industry best practices and the latest research in Early Childhood Education. </t>
    </r>
    <r>
      <rPr>
        <strike/>
        <sz val="12"/>
        <color rgb="FFC00000"/>
        <rFont val="Aptos Narrow"/>
        <family val="2"/>
        <scheme val="minor"/>
      </rPr>
      <t xml:space="preserve">Professional development will also support regional goals and the delivery of high-quality mentoring services. </t>
    </r>
    <r>
      <rPr>
        <sz val="12"/>
        <rFont val="Aptos Narrow"/>
        <family val="2"/>
        <scheme val="minor"/>
      </rPr>
      <t xml:space="preserve">
</t>
    </r>
    <r>
      <rPr>
        <b/>
        <sz val="12"/>
        <rFont val="Aptos Narrow"/>
        <family val="2"/>
        <scheme val="minor"/>
      </rPr>
      <t>Target Outreach</t>
    </r>
    <r>
      <rPr>
        <sz val="12"/>
        <rFont val="Aptos Narrow"/>
        <family val="2"/>
        <scheme val="minor"/>
      </rPr>
      <t>:</t>
    </r>
    <r>
      <rPr>
        <strike/>
        <sz val="12"/>
        <rFont val="Aptos Narrow"/>
        <family val="2"/>
        <scheme val="minor"/>
      </rPr>
      <t xml:space="preserve"> </t>
    </r>
    <r>
      <rPr>
        <strike/>
        <sz val="12"/>
        <color rgb="FFC00000"/>
        <rFont val="Aptos Narrow"/>
        <family val="2"/>
        <scheme val="minor"/>
      </rPr>
      <t>20 mentors and Texas Rising Star support staff</t>
    </r>
    <r>
      <rPr>
        <sz val="12"/>
        <color rgb="FFC00000"/>
        <rFont val="Aptos Narrow"/>
        <family val="2"/>
        <scheme val="minor"/>
      </rPr>
      <t xml:space="preserve"> 120 early learning staff</t>
    </r>
    <r>
      <rPr>
        <sz val="12"/>
        <rFont val="Aptos Narrow"/>
        <family val="2"/>
        <scheme val="minor"/>
      </rPr>
      <t xml:space="preserve">
</t>
    </r>
    <r>
      <rPr>
        <b/>
        <sz val="12"/>
        <rFont val="Aptos Narrow"/>
        <family val="2"/>
        <scheme val="minor"/>
      </rPr>
      <t>Measurable Outcome</t>
    </r>
    <r>
      <rPr>
        <sz val="12"/>
        <rFont val="Aptos Narrow"/>
        <family val="2"/>
        <scheme val="minor"/>
      </rPr>
      <t xml:space="preserve">: Participation/attendance and surveys
</t>
    </r>
    <r>
      <rPr>
        <b/>
        <sz val="12"/>
        <color rgb="FFC00000"/>
        <rFont val="Aptos Narrow"/>
        <family val="2"/>
        <scheme val="minor"/>
      </rPr>
      <t xml:space="preserve">Update Q4: </t>
    </r>
    <r>
      <rPr>
        <sz val="12"/>
        <color rgb="FFC00000"/>
        <rFont val="Aptos Narrow"/>
        <family val="2"/>
        <scheme val="minor"/>
      </rPr>
      <t>This activity changed from supporting Texas Rising Star mentor staff to supporting Texas Rising Star early learning staff.</t>
    </r>
  </si>
  <si>
    <t>Educational Scholarships</t>
  </si>
  <si>
    <r>
      <rPr>
        <b/>
        <sz val="12"/>
        <rFont val="Aptos Narrow"/>
        <family val="2"/>
        <scheme val="minor"/>
      </rPr>
      <t>Activity</t>
    </r>
    <r>
      <rPr>
        <sz val="12"/>
        <rFont val="Aptos Narrow"/>
        <family val="2"/>
        <scheme val="minor"/>
      </rPr>
      <t xml:space="preserve">: Dallas College will provide training towards obtaining a Child Development Associate credential, certificates, AAS, BAS where scholarships </t>
    </r>
    <r>
      <rPr>
        <strike/>
        <sz val="12"/>
        <color rgb="FFC00000"/>
        <rFont val="Aptos Narrow"/>
        <family val="2"/>
        <scheme val="minor"/>
      </rPr>
      <t>and/or stipends</t>
    </r>
    <r>
      <rPr>
        <sz val="12"/>
        <rFont val="Aptos Narrow"/>
        <family val="2"/>
        <scheme val="minor"/>
      </rPr>
      <t xml:space="preserve"> will be available to enrollees in early education courses. </t>
    </r>
    <r>
      <rPr>
        <strike/>
        <sz val="12"/>
        <color rgb="FFC00000"/>
        <rFont val="Aptos Narrow"/>
        <family val="2"/>
        <scheme val="minor"/>
      </rPr>
      <t xml:space="preserve">In addition, </t>
    </r>
    <r>
      <rPr>
        <sz val="12"/>
        <rFont val="Aptos Narrow"/>
        <family val="2"/>
        <scheme val="minor"/>
      </rPr>
      <t>Childcare Group will provide book scholarships</t>
    </r>
    <r>
      <rPr>
        <strike/>
        <sz val="12"/>
        <color rgb="FFC00000"/>
        <rFont val="Aptos Narrow"/>
        <family val="2"/>
        <scheme val="minor"/>
      </rPr>
      <t xml:space="preserve"> and stipends</t>
    </r>
    <r>
      <rPr>
        <sz val="12"/>
        <rFont val="Aptos Narrow"/>
        <family val="2"/>
        <scheme val="minor"/>
      </rPr>
      <t xml:space="preserve"> for staff of Texas Rising Star programs who are working towards their CDA with CLI Engage (online). </t>
    </r>
    <r>
      <rPr>
        <strike/>
        <sz val="12"/>
        <color rgb="FFC00000"/>
        <rFont val="Aptos Narrow"/>
        <family val="2"/>
        <scheme val="minor"/>
      </rPr>
      <t xml:space="preserve">Stipends of $300 will be awarded to participants who complete their CDA. The participants will submit their completed certificates to receive the stipend.  </t>
    </r>
    <r>
      <rPr>
        <sz val="12"/>
        <rFont val="Aptos Narrow"/>
        <family val="2"/>
        <scheme val="minor"/>
      </rPr>
      <t xml:space="preserve">
</t>
    </r>
    <r>
      <rPr>
        <b/>
        <sz val="12"/>
        <rFont val="Aptos Narrow"/>
        <family val="2"/>
        <scheme val="minor"/>
      </rPr>
      <t>Target Outreach:</t>
    </r>
    <r>
      <rPr>
        <sz val="12"/>
        <rFont val="Aptos Narrow"/>
        <family val="2"/>
        <scheme val="minor"/>
      </rPr>
      <t xml:space="preserve"> 200 teachers working in Texas Rising Star programs.   
</t>
    </r>
    <r>
      <rPr>
        <b/>
        <sz val="12"/>
        <rFont val="Aptos Narrow"/>
        <family val="2"/>
        <scheme val="minor"/>
      </rPr>
      <t>Measurable Outcome:</t>
    </r>
    <r>
      <rPr>
        <sz val="12"/>
        <rFont val="Aptos Narrow"/>
        <family val="2"/>
        <scheme val="minor"/>
      </rPr>
      <t xml:space="preserve"> Increase in Texas Rising Star certification level and teachers receiving their CDA credentials. Our success will be measured by the number of CDA credentials attained.
</t>
    </r>
    <r>
      <rPr>
        <b/>
        <sz val="12"/>
        <color rgb="FFC00000"/>
        <rFont val="Aptos Narrow"/>
        <family val="2"/>
        <scheme val="minor"/>
      </rPr>
      <t xml:space="preserve">Update Q4: </t>
    </r>
    <r>
      <rPr>
        <sz val="12"/>
        <color rgb="FFC00000"/>
        <rFont val="Aptos Narrow"/>
        <family val="2"/>
        <scheme val="minor"/>
      </rPr>
      <t>The original amount of funding for this activity was $350,000 and was reduced by $15,000 to add the Educational Stipend activity. The Educational Stipend activity was originally included in this activity and was separated out in Q4.</t>
    </r>
  </si>
  <si>
    <t>Educational Stipend</t>
  </si>
  <si>
    <r>
      <rPr>
        <b/>
        <sz val="12"/>
        <color rgb="FFC00000"/>
        <rFont val="Aptos Narrow"/>
        <family val="2"/>
        <scheme val="minor"/>
      </rPr>
      <t>Activity</t>
    </r>
    <r>
      <rPr>
        <sz val="12"/>
        <color rgb="FFC00000"/>
        <rFont val="Aptos Narrow"/>
        <family val="2"/>
        <scheme val="minor"/>
      </rPr>
      <t xml:space="preserve">: Dallas College will provide training towards obtaining a Child Development Associate credential, certificates, AAS, BAS where stipends will be available to enrollees in early education courses. Childcare Group will provide stipends for staff of Texas Rising Star programs who are working towards their CDA with CLI Engage (online). Stipends of $300 will be awarded to participants who complete their CDA. The participants will submit their completed certificates to receive the stipend.  
</t>
    </r>
    <r>
      <rPr>
        <b/>
        <sz val="12"/>
        <color rgb="FFC00000"/>
        <rFont val="Aptos Narrow"/>
        <family val="2"/>
        <scheme val="minor"/>
      </rPr>
      <t>Target Outreach:</t>
    </r>
    <r>
      <rPr>
        <sz val="12"/>
        <color rgb="FFC00000"/>
        <rFont val="Aptos Narrow"/>
        <family val="2"/>
        <scheme val="minor"/>
      </rPr>
      <t xml:space="preserve">  50 teachers working in Texas Rising Star programs.   
</t>
    </r>
    <r>
      <rPr>
        <b/>
        <sz val="12"/>
        <color rgb="FFC00000"/>
        <rFont val="Aptos Narrow"/>
        <family val="2"/>
        <scheme val="minor"/>
      </rPr>
      <t>Measurable Outcome:</t>
    </r>
    <r>
      <rPr>
        <sz val="12"/>
        <color rgb="FFC00000"/>
        <rFont val="Aptos Narrow"/>
        <family val="2"/>
        <scheme val="minor"/>
      </rPr>
      <t xml:space="preserve"> Increase in Texas Rising Star certification level and teachers receiving their CDA credentials. Our success will be measured by the number of CDA credentials attained.
</t>
    </r>
    <r>
      <rPr>
        <b/>
        <sz val="12"/>
        <color rgb="FFC00000"/>
        <rFont val="Aptos Narrow"/>
        <family val="2"/>
        <scheme val="minor"/>
      </rPr>
      <t xml:space="preserve">Update Q4: </t>
    </r>
    <r>
      <rPr>
        <sz val="12"/>
        <color rgb="FFC00000"/>
        <rFont val="Aptos Narrow"/>
        <family val="2"/>
        <scheme val="minor"/>
      </rPr>
      <t>This activity was added in Q4 to split this activity from the Educational Scholarships activity which were originally combined. $15,000 was split from the Educational Scholarships to this activity.</t>
    </r>
  </si>
  <si>
    <r>
      <rPr>
        <b/>
        <sz val="12"/>
        <rFont val="Aptos Narrow"/>
        <family val="2"/>
        <scheme val="minor"/>
      </rPr>
      <t>Activity</t>
    </r>
    <r>
      <rPr>
        <sz val="12"/>
        <rFont val="Aptos Narrow"/>
        <family val="2"/>
        <scheme val="minor"/>
      </rPr>
      <t>: Childcare Group will host training with Conscious Discipline to provide professional development on self-regulation, social-emotion, communication skills, healthy behaviors &amp; conflict resolution. Providing this training to Texas Rising Star-certified program staff will help educate and encourage directors and teachers to create an emotionally safe &amp;</t>
    </r>
    <r>
      <rPr>
        <b/>
        <sz val="12"/>
        <rFont val="Aptos Narrow"/>
        <family val="2"/>
        <scheme val="minor"/>
      </rPr>
      <t xml:space="preserve"> </t>
    </r>
    <r>
      <rPr>
        <sz val="12"/>
        <rFont val="Aptos Narrow"/>
        <family val="2"/>
        <scheme val="minor"/>
      </rPr>
      <t xml:space="preserve">nurturing environment that ensures inclusivity of all children. This need was determined by survey data from the FY2024 Inclusion Conference. Participants identified an increase of challenging behaviors and suggested Conscious Discipline to equip staff to target and improve classroom behaviors. 
</t>
    </r>
    <r>
      <rPr>
        <b/>
        <sz val="12"/>
        <rFont val="Aptos Narrow"/>
        <family val="2"/>
        <scheme val="minor"/>
      </rPr>
      <t>Target Outreach:</t>
    </r>
    <r>
      <rPr>
        <sz val="12"/>
        <rFont val="Aptos Narrow"/>
        <family val="2"/>
        <scheme val="minor"/>
      </rPr>
      <t xml:space="preserve"> 100 individual early learning program staff  
</t>
    </r>
    <r>
      <rPr>
        <b/>
        <sz val="12"/>
        <rFont val="Aptos Narrow"/>
        <family val="2"/>
        <scheme val="minor"/>
      </rPr>
      <t xml:space="preserve">Measurable Outcome: </t>
    </r>
    <r>
      <rPr>
        <sz val="12"/>
        <rFont val="Aptos Narrow"/>
        <family val="2"/>
        <scheme val="minor"/>
      </rPr>
      <t>An increase in Teacher/ Child Interactions in Category 2. We will measure success by using pre and post-surveys for each participant.</t>
    </r>
  </si>
  <si>
    <t>Apprenticeship Stipend and Substitute Reimbursements</t>
  </si>
  <si>
    <r>
      <rPr>
        <b/>
        <sz val="12"/>
        <rFont val="Aptos Narrow"/>
        <family val="2"/>
        <scheme val="minor"/>
      </rPr>
      <t>Activity</t>
    </r>
    <r>
      <rPr>
        <sz val="12"/>
        <rFont val="Aptos Narrow"/>
        <family val="2"/>
        <scheme val="minor"/>
      </rPr>
      <t xml:space="preserve">: Based upon focus groups and child care program feedback, staff retention and low wages continue to be an ongoing struggle in the industry. Wage supplements will be provided as follows: 
1) enrolls to the Dallas College Apprenticeship program from Texas Rising Star early learning programs. This will be a pilot program designed to support the program as well as the apprentice throughout the apprenticeship. Enrollment would begin Fall 2025, with outreach and recruitment efforts starting as early as the first quarter; 
2) reimbursement or stipends to pay for substitutes while teachers are participating in the Pre-Service or educational coursework. Teachers are among the lowest paid professionals of any industry. 
</t>
    </r>
    <r>
      <rPr>
        <b/>
        <sz val="12"/>
        <rFont val="Aptos Narrow"/>
        <family val="2"/>
        <scheme val="minor"/>
      </rPr>
      <t xml:space="preserve">Target Outreach: </t>
    </r>
    <r>
      <rPr>
        <sz val="12"/>
        <rFont val="Aptos Narrow"/>
        <family val="2"/>
        <scheme val="minor"/>
      </rPr>
      <t xml:space="preserve">10 apprentices and 150 individual early learning program staff
</t>
    </r>
    <r>
      <rPr>
        <b/>
        <sz val="12"/>
        <rFont val="Aptos Narrow"/>
        <family val="2"/>
        <scheme val="minor"/>
      </rPr>
      <t xml:space="preserve">Measurable Outcome: </t>
    </r>
    <r>
      <rPr>
        <sz val="12"/>
        <rFont val="Aptos Narrow"/>
        <family val="2"/>
        <scheme val="minor"/>
      </rPr>
      <t>The number of participants enrolled. Increasing compensation for early learning professionals elevates and supports teacher retention.</t>
    </r>
  </si>
  <si>
    <t xml:space="preserve">Inclusion Resources </t>
  </si>
  <si>
    <r>
      <rPr>
        <b/>
        <sz val="12"/>
        <rFont val="Aptos Narrow"/>
        <family val="2"/>
        <scheme val="minor"/>
      </rPr>
      <t>Activity</t>
    </r>
    <r>
      <rPr>
        <sz val="12"/>
        <rFont val="Aptos Narrow"/>
        <family val="2"/>
        <scheme val="minor"/>
      </rPr>
      <t>: Offer inclusion resources for programs that request a consultation or training</t>
    </r>
    <r>
      <rPr>
        <b/>
        <sz val="12"/>
        <rFont val="Aptos Narrow"/>
        <family val="2"/>
        <scheme val="minor"/>
      </rPr>
      <t xml:space="preserve"> </t>
    </r>
    <r>
      <rPr>
        <sz val="12"/>
        <rFont val="Aptos Narrow"/>
        <family val="2"/>
        <scheme val="minor"/>
      </rPr>
      <t xml:space="preserve">from our Inclusion Specialist and community agency support. The resources will be selected by the Inclusion Specialist and Manager for the programs based on the conversations and observations conducted. The child care programs will receive follow-up implementation training on how to utilize the provided resource effectively.  
</t>
    </r>
    <r>
      <rPr>
        <b/>
        <sz val="12"/>
        <rFont val="Aptos Narrow"/>
        <family val="2"/>
        <scheme val="minor"/>
      </rPr>
      <t>Target Outreach:</t>
    </r>
    <r>
      <rPr>
        <sz val="12"/>
        <rFont val="Aptos Narrow"/>
        <family val="2"/>
        <scheme val="minor"/>
      </rPr>
      <t xml:space="preserve"> 25 Texas Rising Star programs to receive these resources.
</t>
    </r>
    <r>
      <rPr>
        <b/>
        <sz val="12"/>
        <rFont val="Aptos Narrow"/>
        <family val="2"/>
        <scheme val="minor"/>
      </rPr>
      <t xml:space="preserve">Measurable Outcome: </t>
    </r>
    <r>
      <rPr>
        <sz val="12"/>
        <rFont val="Aptos Narrow"/>
        <family val="2"/>
        <scheme val="minor"/>
      </rPr>
      <t xml:space="preserve">10% or fewer of the programs receiving inclusion resources will have expelled a child receiving CCS in FY 2025. We will use the notes in TWIST (or the new system) and children in care data to assist in tracking this information. </t>
    </r>
  </si>
  <si>
    <t>Texas Rising Star/Quality Personnel Costs</t>
  </si>
  <si>
    <r>
      <rPr>
        <b/>
        <sz val="12"/>
        <rFont val="Aptos Narrow"/>
        <family val="2"/>
        <scheme val="minor"/>
      </rPr>
      <t>Activity</t>
    </r>
    <r>
      <rPr>
        <sz val="12"/>
        <rFont val="Aptos Narrow"/>
        <family val="2"/>
        <scheme val="minor"/>
      </rPr>
      <t xml:space="preserve">: Staff salaries and fringe benefits for 17 full time mentors, 3 Inclusion Specialists, Quality Coach, Business Coach, Texas Early Childhood Professional Development System Specialist, Managers, and support staff. This includes operational costs that aligns with the Board's goal to increase the supply of quality child care. This costs also includes a full time facilitator to assist with the apprenticeship enrollment process and Department of Labor documentation. Success will be measured through program retention and job satisfaction survey.
</t>
    </r>
    <r>
      <rPr>
        <b/>
        <sz val="12"/>
        <rFont val="Aptos Narrow"/>
        <family val="2"/>
        <scheme val="minor"/>
      </rPr>
      <t>Target Outreach:</t>
    </r>
    <r>
      <rPr>
        <sz val="12"/>
        <rFont val="Aptos Narrow"/>
        <family val="2"/>
        <scheme val="minor"/>
      </rPr>
      <t xml:space="preserve"> all CCS child care programs 
</t>
    </r>
    <r>
      <rPr>
        <b/>
        <sz val="12"/>
        <rFont val="Aptos Narrow"/>
        <family val="2"/>
        <scheme val="minor"/>
      </rPr>
      <t xml:space="preserve">Measurable Outcome: </t>
    </r>
    <r>
      <rPr>
        <sz val="12"/>
        <rFont val="Aptos Narrow"/>
        <family val="2"/>
        <scheme val="minor"/>
      </rPr>
      <t>Increase in the number of programs obtaining, maintaining, or increasing their star level within Texas Rising Star.</t>
    </r>
  </si>
  <si>
    <t>CLASS</t>
  </si>
  <si>
    <r>
      <rPr>
        <b/>
        <sz val="12"/>
        <rFont val="Aptos Narrow"/>
        <family val="2"/>
        <scheme val="minor"/>
      </rPr>
      <t>Activity</t>
    </r>
    <r>
      <rPr>
        <sz val="12"/>
        <rFont val="Aptos Narrow"/>
        <family val="2"/>
        <scheme val="minor"/>
      </rPr>
      <t xml:space="preserve">: Providing opportunities for additional certifications such as CLASS or equivalent, to assist early learning programs in measuring effective practice (for example, CLASS, PAS, ITERS, and ECERS); and child assessment tools to assist early learning programs in measuring age-appropriate child development or progress monitoring (for example, ASQ, DECA, GOLD). Mentors will attend applicable trainings and complete certification or recertification testing to maintain CLASS observer certifications.
</t>
    </r>
    <r>
      <rPr>
        <b/>
        <sz val="12"/>
        <rFont val="Aptos Narrow"/>
        <family val="2"/>
        <scheme val="minor"/>
      </rPr>
      <t xml:space="preserve">Target Outreach: </t>
    </r>
    <r>
      <rPr>
        <sz val="12"/>
        <rFont val="Aptos Narrow"/>
        <family val="2"/>
        <scheme val="minor"/>
      </rPr>
      <t xml:space="preserve">20 individuals
</t>
    </r>
    <r>
      <rPr>
        <b/>
        <sz val="12"/>
        <rFont val="Aptos Narrow"/>
        <family val="2"/>
        <scheme val="minor"/>
      </rPr>
      <t xml:space="preserve">Measurable Outcome: </t>
    </r>
    <r>
      <rPr>
        <sz val="12"/>
        <rFont val="Aptos Narrow"/>
        <family val="2"/>
        <scheme val="minor"/>
      </rPr>
      <t>increase the teacher child interactions scores for classrooms</t>
    </r>
  </si>
  <si>
    <t>Materials, Equipment, and Resources</t>
  </si>
  <si>
    <r>
      <rPr>
        <b/>
        <sz val="12"/>
        <rFont val="Aptos Narrow"/>
        <family val="2"/>
        <scheme val="minor"/>
      </rPr>
      <t>Activity</t>
    </r>
    <r>
      <rPr>
        <sz val="12"/>
        <rFont val="Aptos Narrow"/>
        <family val="2"/>
        <scheme val="minor"/>
      </rPr>
      <t xml:space="preserve">: The Board will provide program support that includes purchasing of curriculum, materials and indoor/outdoor environment equipment based on the early learning programs need to increase program quality and achieve short and long term goals to maintain Texas Rising Star standards and guidelines. This activity is in alignment with Texas Rising Star Readiness. Category 4 Assessment Data from CLI Engage identified a need for indoor and outdoor environment support.
</t>
    </r>
    <r>
      <rPr>
        <b/>
        <sz val="12"/>
        <rFont val="Aptos Narrow"/>
        <family val="2"/>
        <scheme val="minor"/>
      </rPr>
      <t xml:space="preserve">Target Outreach: </t>
    </r>
    <r>
      <rPr>
        <sz val="12"/>
        <rFont val="Aptos Narrow"/>
        <family val="2"/>
        <scheme val="minor"/>
      </rPr>
      <t xml:space="preserve">600 early learning programs
</t>
    </r>
    <r>
      <rPr>
        <b/>
        <sz val="12"/>
        <rFont val="Aptos Narrow"/>
        <family val="2"/>
        <scheme val="minor"/>
      </rPr>
      <t xml:space="preserve">Measurable Outcome: </t>
    </r>
    <r>
      <rPr>
        <sz val="12"/>
        <rFont val="Aptos Narrow"/>
        <family val="2"/>
        <scheme val="minor"/>
      </rPr>
      <t xml:space="preserve"> Increase in Texas Rising Star participation and/or certified star levels, and increase in retention of Texas Rising Star-certified programs</t>
    </r>
  </si>
  <si>
    <t>Pediatric CPR and First Aid</t>
  </si>
  <si>
    <r>
      <rPr>
        <b/>
        <sz val="12"/>
        <rFont val="Aptos Narrow"/>
        <family val="2"/>
        <scheme val="minor"/>
      </rPr>
      <t>Activity</t>
    </r>
    <r>
      <rPr>
        <sz val="12"/>
        <rFont val="Aptos Narrow"/>
        <family val="2"/>
        <scheme val="minor"/>
      </rPr>
      <t xml:space="preserve">: Monthly First Aid/CPR classes for all staff of Texas Rising Star programs will be offered. The class will enhance continuous health &amp; safety in the child care program. This activity may potentially reduce Child Care Regulation deficiencies caused by staff with out-of-date CPR requirements. This need was determined by reviewing the staff requirements in Category 3 and Continuous Quality Improvement Plan data.  
</t>
    </r>
    <r>
      <rPr>
        <b/>
        <sz val="12"/>
        <rFont val="Aptos Narrow"/>
        <family val="2"/>
        <scheme val="minor"/>
      </rPr>
      <t xml:space="preserve">Target Outreach: </t>
    </r>
    <r>
      <rPr>
        <sz val="12"/>
        <rFont val="Aptos Narrow"/>
        <family val="2"/>
        <scheme val="minor"/>
      </rPr>
      <t xml:space="preserve">200 individual early learning program staff. 
</t>
    </r>
    <r>
      <rPr>
        <b/>
        <sz val="12"/>
        <rFont val="Aptos Narrow"/>
        <family val="2"/>
        <scheme val="minor"/>
      </rPr>
      <t>Measurable Outcome:</t>
    </r>
    <r>
      <rPr>
        <sz val="12"/>
        <rFont val="Aptos Narrow"/>
        <family val="2"/>
        <scheme val="minor"/>
      </rPr>
      <t xml:space="preserve"> Decrease in Child Care Regulation deficiencies.</t>
    </r>
  </si>
  <si>
    <t>LENA Grow</t>
  </si>
  <si>
    <r>
      <rPr>
        <b/>
        <sz val="12"/>
        <rFont val="Aptos Narrow"/>
        <family val="2"/>
        <scheme val="minor"/>
      </rPr>
      <t>Activity</t>
    </r>
    <r>
      <rPr>
        <sz val="12"/>
        <rFont val="Aptos Narrow"/>
        <family val="2"/>
        <scheme val="minor"/>
      </rPr>
      <t xml:space="preserve">: The LENA Grow program is a data-driven, evidence-based program that supports children's literacy, language, and social-emotional development through conversations between the teacher and the student. This aligns with the teacher-child interactions in Category 2 of the Texas Rising Star guidelines.
</t>
    </r>
    <r>
      <rPr>
        <b/>
        <sz val="12"/>
        <rFont val="Aptos Narrow"/>
        <family val="2"/>
        <scheme val="minor"/>
      </rPr>
      <t xml:space="preserve">Target Outreach: </t>
    </r>
    <r>
      <rPr>
        <sz val="12"/>
        <rFont val="Aptos Narrow"/>
        <family val="2"/>
        <scheme val="minor"/>
      </rPr>
      <t>15</t>
    </r>
    <r>
      <rPr>
        <b/>
        <sz val="12"/>
        <rFont val="Aptos Narrow"/>
        <family val="2"/>
        <scheme val="minor"/>
      </rPr>
      <t xml:space="preserve"> </t>
    </r>
    <r>
      <rPr>
        <sz val="12"/>
        <rFont val="Aptos Narrow"/>
        <family val="2"/>
        <scheme val="minor"/>
      </rPr>
      <t>child care programs (supporting</t>
    </r>
    <r>
      <rPr>
        <b/>
        <sz val="12"/>
        <rFont val="Aptos Narrow"/>
        <family val="2"/>
        <scheme val="minor"/>
      </rPr>
      <t xml:space="preserve"> </t>
    </r>
    <r>
      <rPr>
        <sz val="12"/>
        <rFont val="Aptos Narrow"/>
        <family val="2"/>
        <scheme val="minor"/>
      </rPr>
      <t xml:space="preserve">20 classrooms, 25 teachers, and 50 children)
</t>
    </r>
    <r>
      <rPr>
        <b/>
        <sz val="12"/>
        <rFont val="Aptos Narrow"/>
        <family val="2"/>
        <scheme val="minor"/>
      </rPr>
      <t xml:space="preserve">Measurable Outcome: </t>
    </r>
    <r>
      <rPr>
        <sz val="12"/>
        <rFont val="Aptos Narrow"/>
        <family val="2"/>
        <scheme val="minor"/>
      </rPr>
      <t>Increased teacher-child interactions, and increased language development by documentation from the data collected from LENA.</t>
    </r>
  </si>
  <si>
    <t>Ages and Stages</t>
  </si>
  <si>
    <r>
      <rPr>
        <b/>
        <sz val="12"/>
        <rFont val="Aptos Narrow"/>
        <family val="2"/>
        <scheme val="minor"/>
      </rPr>
      <t>Activity</t>
    </r>
    <r>
      <rPr>
        <sz val="12"/>
        <rFont val="Aptos Narrow"/>
        <family val="2"/>
        <scheme val="minor"/>
      </rPr>
      <t xml:space="preserve">: The ASQ &amp; ASQ-SE2 Screener tools assist with identifying potential delays of students. Screener kits and additional resources will be provided to  participating programs. Programs will be referred to Help Me Grow North Texas to assist in providing services as needed. Childcare Group will continue its partnership with United Way &amp; Help Me Grow North Texas to assist in identifying developmental delays.
</t>
    </r>
    <r>
      <rPr>
        <b/>
        <sz val="12"/>
        <rFont val="Aptos Narrow"/>
        <family val="2"/>
        <scheme val="minor"/>
      </rPr>
      <t xml:space="preserve">Target Outreach: </t>
    </r>
    <r>
      <rPr>
        <sz val="12"/>
        <rFont val="Aptos Narrow"/>
        <family val="2"/>
        <scheme val="minor"/>
      </rPr>
      <t xml:space="preserve">20 programs
</t>
    </r>
    <r>
      <rPr>
        <b/>
        <sz val="12"/>
        <rFont val="Aptos Narrow"/>
        <family val="2"/>
        <scheme val="minor"/>
      </rPr>
      <t xml:space="preserve">Measurable Outcome: </t>
    </r>
    <r>
      <rPr>
        <sz val="12"/>
        <rFont val="Aptos Narrow"/>
        <family val="2"/>
        <scheme val="minor"/>
      </rPr>
      <t>Increase the number of children screened and Help Me Grow North Texas referrals. The results from the screener will be used for evaluation &amp; referrals.</t>
    </r>
  </si>
  <si>
    <t>National Accreditation Stipends and Reimbursements</t>
  </si>
  <si>
    <r>
      <rPr>
        <b/>
        <sz val="12"/>
        <rFont val="Aptos Narrow"/>
        <family val="2"/>
        <scheme val="minor"/>
      </rPr>
      <t>Activity</t>
    </r>
    <r>
      <rPr>
        <sz val="12"/>
        <rFont val="Aptos Narrow"/>
        <family val="2"/>
        <scheme val="minor"/>
      </rPr>
      <t xml:space="preserve">: Childcare Group will assist in building the supply of high-quality child care programs for families by providing technical assistance and financial support (reimbursement for accreditation or reaccreditation fees) to Texas Rising Star programs who wish to pursue or maintain accreditation from organizations on the approved national accreditation list in the Texas Rising Star Guidelines. Based on the Texas Workforce Solution report, a need is identified through the early learning programs that achieve and maintain national accreditation. Support will assist in offsetting the cost of annual reports and maintenance of Texas Rising Star programs in pursuit of continuous high quality.
</t>
    </r>
    <r>
      <rPr>
        <b/>
        <sz val="12"/>
        <rFont val="Aptos Narrow"/>
        <family val="2"/>
        <scheme val="minor"/>
      </rPr>
      <t xml:space="preserve">Target Outreach: </t>
    </r>
    <r>
      <rPr>
        <sz val="12"/>
        <rFont val="Aptos Narrow"/>
        <family val="2"/>
        <scheme val="minor"/>
      </rPr>
      <t xml:space="preserve">25 programs  
</t>
    </r>
    <r>
      <rPr>
        <b/>
        <sz val="12"/>
        <rFont val="Aptos Narrow"/>
        <family val="2"/>
        <scheme val="minor"/>
      </rPr>
      <t xml:space="preserve">Measurable Outcome: </t>
    </r>
    <r>
      <rPr>
        <sz val="12"/>
        <rFont val="Aptos Narrow"/>
        <family val="2"/>
        <scheme val="minor"/>
      </rPr>
      <t>Increase the number of child care programs that maintain or obtain national accreditation.</t>
    </r>
  </si>
  <si>
    <t>Shared Service - Business Management Systems</t>
  </si>
  <si>
    <r>
      <rPr>
        <b/>
        <sz val="12"/>
        <rFont val="Aptos Narrow"/>
        <family val="2"/>
        <scheme val="minor"/>
      </rPr>
      <t>Activity</t>
    </r>
    <r>
      <rPr>
        <sz val="12"/>
        <rFont val="Aptos Narrow"/>
        <family val="2"/>
        <scheme val="minor"/>
      </rPr>
      <t xml:space="preserve">: Provide a Business Management System that allows programs to access a variety of tools for management, resources for cost savings, virtual training, and access to the virtual community of learning platform. Wonderschool is one of the platforms that will be available to Texas Rising Star programs at this time. 
</t>
    </r>
    <r>
      <rPr>
        <b/>
        <sz val="12"/>
        <rFont val="Aptos Narrow"/>
        <family val="2"/>
        <scheme val="minor"/>
      </rPr>
      <t xml:space="preserve">Estimate number of reach: </t>
    </r>
    <r>
      <rPr>
        <sz val="12"/>
        <rFont val="Aptos Narrow"/>
        <family val="2"/>
        <scheme val="minor"/>
      </rPr>
      <t xml:space="preserve">25 Texas Rising Star programs. 
</t>
    </r>
    <r>
      <rPr>
        <b/>
        <sz val="12"/>
        <rFont val="Aptos Narrow"/>
        <family val="2"/>
        <scheme val="minor"/>
      </rPr>
      <t xml:space="preserve">Measurable Outcomes: </t>
    </r>
    <r>
      <rPr>
        <sz val="12"/>
        <rFont val="Aptos Narrow"/>
        <family val="2"/>
        <scheme val="minor"/>
      </rPr>
      <t>Increase efficiencies, cost savings, revenue, and Texas Rising Star compliance.</t>
    </r>
  </si>
  <si>
    <t>Pre-K Partnership Incentives</t>
  </si>
  <si>
    <r>
      <rPr>
        <b/>
        <sz val="12"/>
        <rFont val="Aptos Narrow"/>
        <family val="2"/>
        <scheme val="minor"/>
      </rPr>
      <t>Activity</t>
    </r>
    <r>
      <rPr>
        <sz val="12"/>
        <rFont val="Aptos Narrow"/>
        <family val="2"/>
        <scheme val="minor"/>
      </rPr>
      <t xml:space="preserve">: Provide incentive awards to early learning programs in partnerships with an ISD or a charter school. This will provide additional learning opportunities for children and additional quality child care options for families. The incentive award is $5,000.
</t>
    </r>
    <r>
      <rPr>
        <b/>
        <sz val="12"/>
        <rFont val="Aptos Narrow"/>
        <family val="2"/>
        <scheme val="minor"/>
      </rPr>
      <t xml:space="preserve">Estimated number of reach: </t>
    </r>
    <r>
      <rPr>
        <sz val="12"/>
        <rFont val="Aptos Narrow"/>
        <family val="2"/>
        <scheme val="minor"/>
      </rPr>
      <t xml:space="preserve"> 15 programs
</t>
    </r>
    <r>
      <rPr>
        <b/>
        <sz val="12"/>
        <rFont val="Aptos Narrow"/>
        <family val="2"/>
        <scheme val="minor"/>
      </rPr>
      <t xml:space="preserve">Measurable Outcomes: </t>
    </r>
    <r>
      <rPr>
        <sz val="12"/>
        <rFont val="Aptos Narrow"/>
        <family val="2"/>
        <scheme val="minor"/>
      </rPr>
      <t xml:space="preserve">increase the number of Pre-K Partnerships with Texas Rising Star programs and sustain existing partnerships 
</t>
    </r>
  </si>
  <si>
    <r>
      <t xml:space="preserve">Deep East Texas will create and strengthen the foundation of early childhood education. This foundation will support a child's continuation into post-secondary education and ultimately into the workforce. It is important to include parents in all aspects of learning and development in order to allow the education to continue in the home.  
</t>
    </r>
    <r>
      <rPr>
        <b/>
        <sz val="12"/>
        <rFont val="Aptos Narrow"/>
        <family val="2"/>
        <scheme val="minor"/>
      </rPr>
      <t xml:space="preserve">Strategy 1: </t>
    </r>
    <r>
      <rPr>
        <sz val="12"/>
        <rFont val="Aptos Narrow"/>
        <family val="2"/>
        <scheme val="minor"/>
      </rPr>
      <t xml:space="preserve">Prepare children for public education by providing a high-quality, detailed, age appropriate curriculum at Texas Rising Star-certified centers. Assigning children a Texas Education Agency (TEA) identification number that will follow them from early education through post-secondary education to identify early intervention success in quality childcare. Result: Meeting or exceeding target performance number of children in care each program year.
</t>
    </r>
    <r>
      <rPr>
        <b/>
        <sz val="12"/>
        <rFont val="Aptos Narrow"/>
        <family val="2"/>
        <scheme val="minor"/>
      </rPr>
      <t>Strategy 2:</t>
    </r>
    <r>
      <rPr>
        <sz val="12"/>
        <rFont val="Aptos Narrow"/>
        <family val="2"/>
        <scheme val="minor"/>
      </rPr>
      <t xml:space="preserve"> Assessing and mentoring Texas Rising Star centers to meet higher quality standards of child care. Increasing the number of certified Texas Rising Star centers and increasing Texas Rising Star-certified centers Star levels.  Result: Texas Rising Star-certified centers - 49</t>
    </r>
    <r>
      <rPr>
        <sz val="12"/>
        <color rgb="FFFF0000"/>
        <rFont val="Aptos Narrow"/>
        <family val="2"/>
        <scheme val="minor"/>
      </rPr>
      <t xml:space="preserve">
</t>
    </r>
    <r>
      <rPr>
        <sz val="12"/>
        <rFont val="Aptos Narrow"/>
        <family val="2"/>
        <scheme val="minor"/>
      </rPr>
      <t xml:space="preserve">
The Board will address the needs of individual child care programs, as well as centers/homes as a whole, by purchasing materials to provide a high-quality, detailed, age appropriate learning environment to all children in care. The needs of each center/home will be assessed based on the last certification assessment, as well as needs Texas Rising Star mentors discover while observing/coaching at the centers/homes.
How needs were assessed and determined: The Board formed a Child Care Advisory Committee of Texas Rising Star programs and met quarterly to discuss the CCQ plans. The Advisory Committee provided feedback of needs of Texas Rising Star centers/homes with the requirements of meeting Texas Rising Star certification. The Board staff presented the plan for input to the Operations and Executive committees of the local board for approval of the CCQ plan. The key elements noted included professional development for staff, retention and appreciation of staff, education for staff, family engagement in early childhood, teacher-child interactions, cooperation and relationships among all child care facilities, and many others.</t>
    </r>
  </si>
  <si>
    <t>Sensory Materials and Equipment</t>
  </si>
  <si>
    <r>
      <rPr>
        <sz val="12"/>
        <color rgb="FF000000"/>
        <rFont val="Aptos Narrow"/>
        <family val="2"/>
        <scheme val="minor"/>
      </rPr>
      <t xml:space="preserve">Child care programs in the Deep East area have expressed a concern over the increase in not only mental health behaviors but other early childhood behaviors as well.  Mentors visiting the classrooms have noted the same concerns. 100% of Entry Level and certified Texas Rising Star programs receive materials from this category based on need expressed by the Child Care Center/Home and/or Texas Rising Star mentor. This activity aligns with Board Strategy 2. 
</t>
    </r>
    <r>
      <rPr>
        <b/>
        <sz val="12"/>
        <color rgb="FF000000"/>
        <rFont val="Aptos Narrow"/>
        <family val="2"/>
        <scheme val="minor"/>
      </rPr>
      <t>Activity</t>
    </r>
    <r>
      <rPr>
        <sz val="12"/>
        <color rgb="FF000000"/>
        <rFont val="Aptos Narrow"/>
        <family val="2"/>
        <scheme val="minor"/>
      </rPr>
      <t xml:space="preserve">: The Board will purchase mental health materials appropriate for ages 0-2 years, such as noise cancelling headphones, compression vests and sensory calming materials etc. These items will benefit children by providing a calming effect on their angry or anxious behaviors thus regulating their emotions, thus help the child care programs maintain calmness in the classroom.  (Texas Rising Star measure P-SCR-01 &amp; P-SCR-02) </t>
    </r>
    <r>
      <rPr>
        <b/>
        <sz val="12"/>
        <color rgb="FF000000"/>
        <rFont val="Aptos Narrow"/>
        <family val="2"/>
        <scheme val="minor"/>
      </rPr>
      <t xml:space="preserve"> </t>
    </r>
    <r>
      <rPr>
        <sz val="12"/>
        <color rgb="FF000000"/>
        <rFont val="Aptos Narrow"/>
        <family val="2"/>
        <scheme val="minor"/>
      </rPr>
      <t xml:space="preserve">An increase in the number of referrals to early childhood intervention or health care professionals can occur by child care programs as these materials will help programs address the situation and have more information to give to the professionals about the child's behavior.
</t>
    </r>
    <r>
      <rPr>
        <b/>
        <sz val="12"/>
        <color rgb="FF000000"/>
        <rFont val="Aptos Narrow"/>
        <family val="2"/>
        <scheme val="minor"/>
      </rPr>
      <t>Target Outreach:</t>
    </r>
    <r>
      <rPr>
        <sz val="12"/>
        <color rgb="FF000000"/>
        <rFont val="Aptos Narrow"/>
        <family val="2"/>
        <scheme val="minor"/>
      </rPr>
      <t xml:space="preserve"> 80 total child care facilities will receive materials.
</t>
    </r>
    <r>
      <rPr>
        <b/>
        <sz val="12"/>
        <color rgb="FF000000"/>
        <rFont val="Aptos Narrow"/>
        <family val="2"/>
        <scheme val="minor"/>
      </rPr>
      <t>Measurable Outcome:</t>
    </r>
    <r>
      <rPr>
        <sz val="12"/>
        <color rgb="FF000000"/>
        <rFont val="Aptos Narrow"/>
        <family val="2"/>
        <scheme val="minor"/>
      </rPr>
      <t xml:space="preserve"> Success will be measured by higher scores in Texas Rising Star measures P-SCR-01 "models or encourages emotional expression encourages children to express feelings, labels feelings, thinks aloud to model their own feelings and reactions; makes connections between actions and emotional reactions" and &amp; P-SCR-02 "provides children with short explanations that help them understand why they are feeling a certain way".
</t>
    </r>
    <r>
      <rPr>
        <b/>
        <sz val="12"/>
        <rFont val="Aptos Narrow"/>
        <family val="2"/>
        <scheme val="minor"/>
      </rPr>
      <t>Update Q3:</t>
    </r>
    <r>
      <rPr>
        <sz val="12"/>
        <rFont val="Aptos Narrow"/>
        <family val="2"/>
        <scheme val="minor"/>
      </rPr>
      <t xml:space="preserve"> Funding was decreased from $50,000 to $35,832 and will be implemented in Quarter 3. 
</t>
    </r>
    <r>
      <rPr>
        <b/>
        <sz val="12"/>
        <color rgb="FFC00000"/>
        <rFont val="Aptos Narrow"/>
        <family val="2"/>
        <scheme val="minor"/>
      </rPr>
      <t xml:space="preserve">Update Q4: </t>
    </r>
    <r>
      <rPr>
        <sz val="12"/>
        <color rgb="FFC00000"/>
        <rFont val="Aptos Narrow"/>
        <family val="2"/>
        <scheme val="minor"/>
      </rPr>
      <t>Funding was increased from $35,832 to $67,424 to provide mental health items for all 80 child care programs.</t>
    </r>
  </si>
  <si>
    <t>Equipment and Materials</t>
  </si>
  <si>
    <r>
      <rPr>
        <b/>
        <sz val="12"/>
        <rFont val="Aptos Narrow"/>
        <family val="2"/>
        <scheme val="minor"/>
      </rPr>
      <t>Activity</t>
    </r>
    <r>
      <rPr>
        <sz val="12"/>
        <rFont val="Aptos Narrow"/>
        <family val="2"/>
        <scheme val="minor"/>
      </rPr>
      <t>: The Board will purchase furniture, classroom educational supplies, phonics/curriculum, and other items for programs to</t>
    </r>
    <r>
      <rPr>
        <b/>
        <sz val="12"/>
        <rFont val="Aptos Narrow"/>
        <family val="2"/>
        <scheme val="minor"/>
      </rPr>
      <t xml:space="preserve"> </t>
    </r>
    <r>
      <rPr>
        <sz val="12"/>
        <rFont val="Aptos Narrow"/>
        <family val="2"/>
        <scheme val="minor"/>
      </rPr>
      <t xml:space="preserve">obtain, maintain or increase Texas Rising Star certification. All items purchased will be geared for ages 0-2 years old. This will assist programs in understanding the importance of P-ILE-02, P-ILE-03, &amp; P-ILE-05 from the Texas Rising Star Classroom Assessment Record Form. 100% of Entry Level and Certified Texas Rising Star Centers/Homes receive materials from this category based on need expressed by the Child Care Center/Home and/or Texas Rising Star mentor. This activity aligns with Board Strategy 2.
</t>
    </r>
    <r>
      <rPr>
        <b/>
        <sz val="12"/>
        <rFont val="Aptos Narrow"/>
        <family val="2"/>
        <scheme val="minor"/>
      </rPr>
      <t>Target Outreach:</t>
    </r>
    <r>
      <rPr>
        <sz val="12"/>
        <rFont val="Aptos Narrow"/>
        <family val="2"/>
        <scheme val="minor"/>
      </rPr>
      <t xml:space="preserve"> 80 total child care facilities will receive materials.
</t>
    </r>
    <r>
      <rPr>
        <b/>
        <sz val="12"/>
        <rFont val="Aptos Narrow"/>
        <family val="2"/>
        <scheme val="minor"/>
      </rPr>
      <t>Measurable Outcome:</t>
    </r>
    <r>
      <rPr>
        <sz val="12"/>
        <rFont val="Aptos Narrow"/>
        <family val="2"/>
        <scheme val="minor"/>
      </rPr>
      <t xml:space="preserve">  Success will be measured by higher scores in Texas Rising Star measures P-ILE-02 "equipment and materials portray people in a manner that is non-stereotypical and culturally sensitive", P-ILE-03 "Developmentally appropriate teacher- and children-created visual materials and realistic pictures are displayed at children’s eye level", and P-ILE-05 "Equipment and materials encourage hands-on manipulation of real objects". </t>
    </r>
    <r>
      <rPr>
        <b/>
        <sz val="12"/>
        <rFont val="Aptos Narrow"/>
        <family val="2"/>
        <scheme val="minor"/>
      </rPr>
      <t xml:space="preserve">
</t>
    </r>
  </si>
  <si>
    <r>
      <rPr>
        <b/>
        <sz val="12"/>
        <rFont val="Aptos Narrow"/>
        <family val="2"/>
        <scheme val="minor"/>
      </rPr>
      <t>Activity</t>
    </r>
    <r>
      <rPr>
        <sz val="12"/>
        <rFont val="Aptos Narrow"/>
        <family val="2"/>
        <scheme val="minor"/>
      </rPr>
      <t>: Deep East Texas Board will host curriculum training for all Entry Level and certified Texas Rising Star centers/homes. This training will be offered for Frog Street curriculum and any additional supplemental curriculum purchased. Any supplies needed/event space needed will be purchased by the Board. This will assist programs in understanding the importance of P-PM-03 &amp; P-PM-04 from the Texas Rising Star Facility Assessment Record Form.</t>
    </r>
    <r>
      <rPr>
        <b/>
        <sz val="12"/>
        <rFont val="Aptos Narrow"/>
        <family val="2"/>
        <scheme val="minor"/>
      </rPr>
      <t xml:space="preserve"> </t>
    </r>
    <r>
      <rPr>
        <sz val="12"/>
        <rFont val="Aptos Narrow"/>
        <family val="2"/>
        <scheme val="minor"/>
      </rPr>
      <t>Programs have requested the curriculum training due to turnover in staff since last training.  Staff currently using the curriculum in the classroom are not familiar with the correct way to use it effectively. This activity aligns with Board Strategy 1 and 2.</t>
    </r>
    <r>
      <rPr>
        <b/>
        <sz val="12"/>
        <rFont val="Aptos Narrow"/>
        <family val="2"/>
        <scheme val="minor"/>
      </rPr>
      <t xml:space="preserve">
Target Outreach:</t>
    </r>
    <r>
      <rPr>
        <sz val="12"/>
        <rFont val="Aptos Narrow"/>
        <family val="2"/>
        <scheme val="minor"/>
      </rPr>
      <t xml:space="preserve"> This training will be offered to all child care staff with an anticipated attendance of approximately 300 child care staff from various Texas Rising Star centers/homes.
</t>
    </r>
    <r>
      <rPr>
        <b/>
        <sz val="12"/>
        <rFont val="Aptos Narrow"/>
        <family val="2"/>
        <scheme val="minor"/>
      </rPr>
      <t>Measurable Outcome:</t>
    </r>
    <r>
      <rPr>
        <sz val="12"/>
        <rFont val="Aptos Narrow"/>
        <family val="2"/>
        <scheme val="minor"/>
      </rPr>
      <t xml:space="preserve"> An evaluation will be given at the end of this training to determine the success of this event. Participants will be able to voice their ideas for improvement or triumphs. A goal of at least 50% of the target audience will attend and indicate a  positive impact within the evaluation. 
</t>
    </r>
    <r>
      <rPr>
        <b/>
        <sz val="12"/>
        <rFont val="Aptos Narrow"/>
        <family val="2"/>
        <scheme val="minor"/>
      </rPr>
      <t xml:space="preserve">Update Q3: </t>
    </r>
    <r>
      <rPr>
        <sz val="12"/>
        <rFont val="Aptos Narrow"/>
        <family val="2"/>
        <scheme val="minor"/>
      </rPr>
      <t>Change in quarter implemented as the two trainings being provided are scheduled for Quarter 3.</t>
    </r>
  </si>
  <si>
    <t>CDA Class Scholarships</t>
  </si>
  <si>
    <r>
      <rPr>
        <b/>
        <sz val="12"/>
        <color rgb="FF000000"/>
        <rFont val="Aptos Narrow"/>
        <family val="2"/>
        <scheme val="minor"/>
      </rPr>
      <t>Activity</t>
    </r>
    <r>
      <rPr>
        <sz val="12"/>
        <color rgb="FF000000"/>
        <rFont val="Aptos Narrow"/>
        <family val="2"/>
        <scheme val="minor"/>
      </rPr>
      <t xml:space="preserve">: Funds will be used to help child care program staff obtain or renew their CDA, through in-person classes or online. This will assist programs in understanding the importance of P-PM-01 &amp; P-CQT-01 from the Texas Rising Star Facility Assessment Record Form. 17 child care staff completed their CDA assessment through the CDA Council in FY24. Many more are currently enrolled online to complete their CDA. This activity aligns with Board Strategy  2.
</t>
    </r>
    <r>
      <rPr>
        <b/>
        <sz val="12"/>
        <color rgb="FF000000"/>
        <rFont val="Aptos Narrow"/>
        <family val="2"/>
        <scheme val="minor"/>
      </rPr>
      <t>Target Outreach:</t>
    </r>
    <r>
      <rPr>
        <sz val="12"/>
        <color rgb="FF000000"/>
        <rFont val="Aptos Narrow"/>
        <family val="2"/>
        <scheme val="minor"/>
      </rPr>
      <t xml:space="preserve"> Participation of approximately 20-30 child care staff will enroll and/or obtain their Child Development Associate (CDA) through a local entity or online.
</t>
    </r>
    <r>
      <rPr>
        <b/>
        <sz val="12"/>
        <color rgb="FF000000"/>
        <rFont val="Aptos Narrow"/>
        <family val="2"/>
        <scheme val="minor"/>
      </rPr>
      <t>Measurable Outcome:</t>
    </r>
    <r>
      <rPr>
        <sz val="12"/>
        <color rgb="FF000000"/>
        <rFont val="Aptos Narrow"/>
        <family val="2"/>
        <scheme val="minor"/>
      </rPr>
      <t xml:space="preserve"> The success of this activity will be measured by seeing an increase in assessment scores for P-CQT-01, as well as the number of staff that are actively working towards or complete their CDA by September 30, 2025 will be at least 50% of the target audience.
</t>
    </r>
    <r>
      <rPr>
        <b/>
        <sz val="12"/>
        <color rgb="FFC00000"/>
        <rFont val="Aptos Narrow"/>
        <family val="2"/>
        <scheme val="minor"/>
      </rPr>
      <t>Update Q4: Funding was originally $15,000 and funding was increased by $5,524 due to number of child care staff completing training and obtaining their CDA Credential.</t>
    </r>
  </si>
  <si>
    <r>
      <rPr>
        <b/>
        <sz val="12"/>
        <color rgb="FF000000"/>
        <rFont val="Aptos Narrow"/>
        <family val="2"/>
        <scheme val="minor"/>
      </rPr>
      <t>Activity:</t>
    </r>
    <r>
      <rPr>
        <sz val="12"/>
        <color rgb="FF000000"/>
        <rFont val="Aptos Narrow"/>
        <family val="2"/>
        <scheme val="minor"/>
      </rPr>
      <t xml:space="preserve"> The Deep East Texas Board will host a professional development conference, which is planned for September 2025 and three professional development events to be held. Child care programs will obtain training hours as required by Child Care Regulations (CCR). Speakers will present on topics related to various child care areas; which addresses areas of improvement noted during the Texas Rising Star assessments. All Board area CCS child care programs will be invited to attend these events. This event will assist programs in understanding the importance of S-DQT-04, S-COTQ-03, P-CQT-01, &amp; P-CQT-04 from the Texas Rising Star Facility Assessment Record Form. This activity aligns with Board Strategy 2.
</t>
    </r>
    <r>
      <rPr>
        <b/>
        <sz val="12"/>
        <color rgb="FF000000"/>
        <rFont val="Aptos Narrow"/>
        <family val="2"/>
        <scheme val="minor"/>
      </rPr>
      <t>Target Outreach:</t>
    </r>
    <r>
      <rPr>
        <sz val="12"/>
        <color rgb="FF000000"/>
        <rFont val="Aptos Narrow"/>
        <family val="2"/>
        <scheme val="minor"/>
      </rPr>
      <t xml:space="preserve"> Participation of approximately 650 child care program staff (8 staff per center x 80 centers plus Texas Rising Star and Board staff) receiving education hours in child development, child and adult interaction, or other related topics. 
</t>
    </r>
    <r>
      <rPr>
        <b/>
        <sz val="12"/>
        <color rgb="FF000000"/>
        <rFont val="Aptos Narrow"/>
        <family val="2"/>
        <scheme val="minor"/>
      </rPr>
      <t xml:space="preserve">Measurable Outcome: </t>
    </r>
    <r>
      <rPr>
        <sz val="12"/>
        <color rgb="FF000000"/>
        <rFont val="Aptos Narrow"/>
        <family val="2"/>
        <scheme val="minor"/>
      </rPr>
      <t xml:space="preserve">Feedback will be requested at the conclusion of this event via surveys. Participants will be able to voice their ideas for improvement or triumphs.  Attendance has been increasing each year for the past 5 years at this event, beginning with approximately 200 in attendance to 535 in attendance. The success of this activity will be measured by seeing an increase in assessment scores for P-CQT-01 &amp; P-CQT-04 and structural measures  S-DQT-04, S-COTQ-03 being met.
</t>
    </r>
    <r>
      <rPr>
        <b/>
        <sz val="12"/>
        <color rgb="FFC00000"/>
        <rFont val="Aptos Narrow"/>
        <family val="2"/>
        <scheme val="minor"/>
      </rPr>
      <t>Update Q4: Funding was originally $135,000. Funding was decreased by $35,000 due to lack of participation, and the funds were reallocated to Child Care Staff Retention Incentives activity.</t>
    </r>
  </si>
  <si>
    <t>Director's Teambuilding Retreat</t>
  </si>
  <si>
    <r>
      <rPr>
        <b/>
        <sz val="12"/>
        <color theme="1"/>
        <rFont val="Aptos Narrow"/>
        <family val="2"/>
        <scheme val="minor"/>
      </rPr>
      <t>Activity</t>
    </r>
    <r>
      <rPr>
        <sz val="12"/>
        <color theme="1"/>
        <rFont val="Aptos Narrow"/>
        <family val="2"/>
        <scheme val="minor"/>
      </rPr>
      <t xml:space="preserve">: The Deep East Texas Board will host a Director's Teambuilding Retreat, which will also be a training opportunity. This will be our first retreat to build connections and unity among the child care Directors/Owners in our Board area. This retreat will focus on the importance of working together to build connections with children and their families, building bonds between early childhood educators for the best interest of the children, and provide networking opportunities alongside others are who all struggling in the same ways. This retreat will be held at a local camp or conference center. Speakers will present on the before mentioned topics and activities will be planned to  encourage networking and teambuilding among the group. All child care programs should have the same goal - each and every child, beginning at birth, has the opportunity to benefit from high-quality early childhood education, delivered by an effective, diverse, well-prepared, and well-compensated workforce. This activity aligns with Board Strategy 1 and 2.
</t>
    </r>
    <r>
      <rPr>
        <b/>
        <sz val="12"/>
        <color theme="1"/>
        <rFont val="Aptos Narrow"/>
        <family val="2"/>
        <scheme val="minor"/>
      </rPr>
      <t>Target Outreach:</t>
    </r>
    <r>
      <rPr>
        <sz val="12"/>
        <color theme="1"/>
        <rFont val="Aptos Narrow"/>
        <family val="2"/>
        <scheme val="minor"/>
      </rPr>
      <t xml:space="preserve"> 32</t>
    </r>
    <r>
      <rPr>
        <b/>
        <sz val="12"/>
        <color theme="1"/>
        <rFont val="Aptos Narrow"/>
        <family val="2"/>
        <scheme val="minor"/>
      </rPr>
      <t xml:space="preserve"> </t>
    </r>
    <r>
      <rPr>
        <sz val="12"/>
        <color theme="1"/>
        <rFont val="Aptos Narrow"/>
        <family val="2"/>
        <scheme val="minor"/>
      </rPr>
      <t xml:space="preserve">child care directors/owners will attend
</t>
    </r>
    <r>
      <rPr>
        <b/>
        <sz val="12"/>
        <color theme="1"/>
        <rFont val="Aptos Narrow"/>
        <family val="2"/>
        <scheme val="minor"/>
      </rPr>
      <t xml:space="preserve">Measurable Outcome: </t>
    </r>
    <r>
      <rPr>
        <sz val="12"/>
        <color theme="1"/>
        <rFont val="Aptos Narrow"/>
        <family val="2"/>
        <scheme val="minor"/>
      </rPr>
      <t>At least</t>
    </r>
    <r>
      <rPr>
        <b/>
        <sz val="12"/>
        <color theme="1"/>
        <rFont val="Aptos Narrow"/>
        <family val="2"/>
        <scheme val="minor"/>
      </rPr>
      <t xml:space="preserve"> </t>
    </r>
    <r>
      <rPr>
        <sz val="12"/>
        <color theme="1"/>
        <rFont val="Aptos Narrow"/>
        <family val="2"/>
        <scheme val="minor"/>
      </rPr>
      <t>40% of child care directors/owners (32) will attend a directors retreat to focus on teambuilding and unity within our Board area.  Directors will participate in a follow-up survey to measure success and the majority will indicate a positive impact within the evaluation.</t>
    </r>
  </si>
  <si>
    <t>CDA Obtainment Incentives</t>
  </si>
  <si>
    <r>
      <rPr>
        <b/>
        <sz val="12"/>
        <color theme="1"/>
        <rFont val="Aptos Narrow"/>
        <family val="2"/>
        <scheme val="minor"/>
      </rPr>
      <t>Activity</t>
    </r>
    <r>
      <rPr>
        <sz val="12"/>
        <color theme="1"/>
        <rFont val="Aptos Narrow"/>
        <family val="2"/>
        <scheme val="minor"/>
      </rPr>
      <t>: Incentives will be given to child care staff who complete their Child Development Associate (CDA). This will assist programs in understanding the importance of P-PM-01 &amp; P-CQT-01 from the Texas Rising Star Facility Assessment Record Form. Child care staff can enroll online or thru the local junior college to obtain their CDA. Once the staff has completed the courses necessary and has obtained their CDA, an incentive of $1,250 will be given in two parts. The first part will be $1,000 for obtaining their CDA. Second part will be $250 for staying employed for at the current child care center for three months. Documentation will be requested from the director. This activity aligns with Board Strategy 2.</t>
    </r>
    <r>
      <rPr>
        <b/>
        <sz val="12"/>
        <color theme="1"/>
        <rFont val="Aptos Narrow"/>
        <family val="2"/>
        <scheme val="minor"/>
      </rPr>
      <t xml:space="preserve">
Target Outreach: </t>
    </r>
    <r>
      <rPr>
        <sz val="12"/>
        <color theme="1"/>
        <rFont val="Aptos Narrow"/>
        <family val="2"/>
        <scheme val="minor"/>
      </rPr>
      <t xml:space="preserve"> Approximately 48 child care staff will obtain their CDA.
</t>
    </r>
    <r>
      <rPr>
        <b/>
        <sz val="12"/>
        <color theme="1"/>
        <rFont val="Aptos Narrow"/>
        <family val="2"/>
        <scheme val="minor"/>
      </rPr>
      <t xml:space="preserve">Measurable Outcome: </t>
    </r>
    <r>
      <rPr>
        <sz val="12"/>
        <color theme="1"/>
        <rFont val="Aptos Narrow"/>
        <family val="2"/>
        <scheme val="minor"/>
      </rPr>
      <t>100% of all child care staff who complete the CDA will receive an incentive. Success will be measured by seeing an increase in scores for P-PM-01 &amp; P-CQT-01 at program assessments.</t>
    </r>
  </si>
  <si>
    <t>Conference Registration Supports</t>
  </si>
  <si>
    <r>
      <rPr>
        <b/>
        <sz val="12"/>
        <color rgb="FF000000"/>
        <rFont val="Aptos Narrow"/>
        <family val="2"/>
        <scheme val="minor"/>
      </rPr>
      <t>Activity</t>
    </r>
    <r>
      <rPr>
        <sz val="12"/>
        <color rgb="FF000000"/>
        <rFont val="Aptos Narrow"/>
        <family val="2"/>
        <scheme val="minor"/>
      </rPr>
      <t xml:space="preserve">: The Deep East Texas Board will also provide funding to assist programs in attending conferences. For example but not limited to, TWC Conference, Splash, TXAEYC, TLCCA, and NAEYC. This will assist programs in understanding the importance of S-DQT-06, S-COTQ-03, P-CQT-01, &amp; P-CQT-04 from the Texas Rising Star Facility Assessment Record Form. During the recertification process this year, the mentors noted that many child care staff did not have enough in-person training hours. Texas Rising Star allows only 12 of the 30 hours to be self-instructional. Request for attendance at these conferences has been requested by child care programs and recommended by the Child Care Advisory Committee. This activity aligns with Board Strategy 1 and 2.
</t>
    </r>
    <r>
      <rPr>
        <b/>
        <sz val="12"/>
        <color rgb="FF000000"/>
        <rFont val="Aptos Narrow"/>
        <family val="2"/>
        <scheme val="minor"/>
      </rPr>
      <t xml:space="preserve">Target Outreach: </t>
    </r>
    <r>
      <rPr>
        <sz val="12"/>
        <color rgb="FF000000"/>
        <rFont val="Aptos Narrow"/>
        <family val="2"/>
        <scheme val="minor"/>
      </rPr>
      <t xml:space="preserve">Participation of approximately 100 child care program staff receiving training hours as required by Child Care Regulation (CCR). Certificates will be submitted to provide documentation of attendance.  
</t>
    </r>
    <r>
      <rPr>
        <b/>
        <sz val="12"/>
        <color rgb="FF000000"/>
        <rFont val="Aptos Narrow"/>
        <family val="2"/>
        <scheme val="minor"/>
      </rPr>
      <t xml:space="preserve">Measurable Outcome: </t>
    </r>
    <r>
      <rPr>
        <sz val="12"/>
        <color rgb="FF000000"/>
        <rFont val="Aptos Narrow"/>
        <family val="2"/>
        <scheme val="minor"/>
      </rPr>
      <t xml:space="preserve">Child Care Coordinator will request feedback from attendees via email. Success will also be measured by the child care staff meeting the required amount of in-person training hours.
</t>
    </r>
    <r>
      <rPr>
        <b/>
        <sz val="12"/>
        <color rgb="FFC00000"/>
        <rFont val="Aptos Narrow"/>
        <family val="2"/>
        <scheme val="minor"/>
      </rPr>
      <t>Update Q4: Funding decreased from $75,168 to $60,782 due to lack of participation.</t>
    </r>
    <r>
      <rPr>
        <b/>
        <sz val="12"/>
        <rFont val="Aptos Narrow"/>
        <family val="2"/>
        <scheme val="minor"/>
      </rPr>
      <t xml:space="preserve"> </t>
    </r>
    <r>
      <rPr>
        <b/>
        <sz val="12"/>
        <color rgb="FFC00000"/>
        <rFont val="Aptos Narrow"/>
        <family val="2"/>
        <scheme val="minor"/>
      </rPr>
      <t>$14,386 was reallocated to Child Care Staff Retention Incentives activity.</t>
    </r>
  </si>
  <si>
    <r>
      <t>Child care programs in the Deep East area have expressed a concern over the increase in not only mental health behaviors but other early childhood behaviors as well. Mentors visiting the classrooms have noted the same concerns. 100% of Entry Level and certified Texas Rising Star programs receive materials from this category based on need expressed by the child care program and/or Texas Rising Star mentor.</t>
    </r>
    <r>
      <rPr>
        <b/>
        <sz val="12"/>
        <rFont val="Aptos Narrow"/>
        <family val="2"/>
        <scheme val="minor"/>
      </rPr>
      <t xml:space="preserve">
Activity</t>
    </r>
    <r>
      <rPr>
        <sz val="12"/>
        <rFont val="Aptos Narrow"/>
        <family val="2"/>
        <scheme val="minor"/>
      </rPr>
      <t xml:space="preserve">: The Board will purchase mental health materials appropriate for ages 3 years and older, such as noise cancelling headphones, compression vests and sensory calming materials etc. These items will benefit children by providing a calming effect on their angry or anxious behaviors thus regulating their emotions as noted in Texas Rising Star measures P-SCR-01 &amp; P-SCR-02. An increase in the number of referrals to early childhood intervention or health care professionals can occur by child care programs as these materials will help program staff address the situation and have more information to give to the professionals about the child's behavior. This activity aligns with Board Strategy 2.
</t>
    </r>
    <r>
      <rPr>
        <b/>
        <sz val="12"/>
        <rFont val="Aptos Narrow"/>
        <family val="2"/>
        <scheme val="minor"/>
      </rPr>
      <t>Target Outreach:</t>
    </r>
    <r>
      <rPr>
        <sz val="12"/>
        <rFont val="Aptos Narrow"/>
        <family val="2"/>
        <scheme val="minor"/>
      </rPr>
      <t xml:space="preserve"> 80 total child care facilities will receive materials.
</t>
    </r>
    <r>
      <rPr>
        <b/>
        <sz val="12"/>
        <rFont val="Aptos Narrow"/>
        <family val="2"/>
        <scheme val="minor"/>
      </rPr>
      <t>Measurable Outcome:</t>
    </r>
    <r>
      <rPr>
        <sz val="12"/>
        <rFont val="Aptos Narrow"/>
        <family val="2"/>
        <scheme val="minor"/>
      </rPr>
      <t xml:space="preserve"> Success will be measured by higher scores in Texas Rising Star measures P-SCR-01 "Models or encourages emotional expression encourages children to express feelings, labels feelings, thinks aloud to model their own feelings and reactions; makes connections between actions and emotional reactions" and &amp; P-SCR-02 "Provides children with short explanations that help them understand why they are feeling a certain way." </t>
    </r>
    <r>
      <rPr>
        <b/>
        <sz val="12"/>
        <rFont val="Aptos Narrow"/>
        <family val="2"/>
        <scheme val="minor"/>
      </rPr>
      <t xml:space="preserve"> </t>
    </r>
    <r>
      <rPr>
        <sz val="12"/>
        <rFont val="Aptos Narrow"/>
        <family val="2"/>
        <scheme val="minor"/>
      </rPr>
      <t xml:space="preserve">
</t>
    </r>
    <r>
      <rPr>
        <b/>
        <sz val="12"/>
        <rFont val="Aptos Narrow"/>
        <family val="2"/>
        <scheme val="minor"/>
      </rPr>
      <t>Update Q3: F</t>
    </r>
    <r>
      <rPr>
        <sz val="12"/>
        <rFont val="Aptos Narrow"/>
        <family val="2"/>
        <scheme val="minor"/>
      </rPr>
      <t>unding decreased from $50,000 to $15,139 due to number of supplies purchased. Amounts was increased in Infant &amp; Toddler - Sensory Material and Equipment</t>
    </r>
  </si>
  <si>
    <t>Educational Materials and Equipment</t>
  </si>
  <si>
    <r>
      <rPr>
        <b/>
        <sz val="12"/>
        <rFont val="Aptos Narrow"/>
        <family val="2"/>
        <scheme val="minor"/>
      </rPr>
      <t>Activity</t>
    </r>
    <r>
      <rPr>
        <sz val="12"/>
        <rFont val="Aptos Narrow"/>
        <family val="2"/>
        <scheme val="minor"/>
      </rPr>
      <t>: The Board will purchase furniture, classroom educational supplies, phonics/curriculum, and other items for programs to obtain, maintain or increase Texas Rising Star certification. All items purchased will be geared for ages 3-12 years old. This will assist programs in understanding the importance of P-ILE-02, P-ILE-03, &amp; P-ILE-05 from the Texas Rising Star Classroom Assessment Record Form. The data used for this activity is based on program feed back as well as mentor observation. 100% of Entry Level and certified Texas Rising Star programs receive materials from this category based on need expressed by the  program and/or Texas Rising Star mentor. This activity aligns with Board Strategy 2.</t>
    </r>
    <r>
      <rPr>
        <b/>
        <sz val="12"/>
        <rFont val="Aptos Narrow"/>
        <family val="2"/>
        <scheme val="minor"/>
      </rPr>
      <t xml:space="preserve">
Target Outreach: </t>
    </r>
    <r>
      <rPr>
        <sz val="12"/>
        <rFont val="Aptos Narrow"/>
        <family val="2"/>
        <scheme val="minor"/>
      </rPr>
      <t xml:space="preserve">80 total child care facilities will receive materials.
</t>
    </r>
    <r>
      <rPr>
        <b/>
        <sz val="12"/>
        <rFont val="Aptos Narrow"/>
        <family val="2"/>
        <scheme val="minor"/>
      </rPr>
      <t>Measurable Outcome:</t>
    </r>
    <r>
      <rPr>
        <sz val="12"/>
        <rFont val="Aptos Narrow"/>
        <family val="2"/>
        <scheme val="minor"/>
      </rPr>
      <t xml:space="preserve"> Success will be measured by higher scores in Texas Rising Star measures P-ILE-02 "Equipment and materials portray people in a manner that is non-stereotypical and culturally sensitive", P-ILE-03 "Developmentally appropriate teacher- and children-created visual materials and realistic pictures are displayed at children’s eye level", and P-ILE-05 "Equipment and materials encourage hands-on manipulation of real objects."  
</t>
    </r>
    <r>
      <rPr>
        <b/>
        <sz val="12"/>
        <rFont val="Aptos Narrow"/>
        <family val="2"/>
        <scheme val="minor"/>
      </rPr>
      <t xml:space="preserve">Update Q3: </t>
    </r>
    <r>
      <rPr>
        <sz val="12"/>
        <rFont val="Aptos Narrow"/>
        <family val="2"/>
        <scheme val="minor"/>
      </rPr>
      <t>Funding increased from $65,000 to $77,869 due to</t>
    </r>
    <r>
      <rPr>
        <b/>
        <sz val="12"/>
        <rFont val="Aptos Narrow"/>
        <family val="2"/>
        <scheme val="minor"/>
      </rPr>
      <t xml:space="preserve"> </t>
    </r>
    <r>
      <rPr>
        <sz val="12"/>
        <rFont val="Aptos Narrow"/>
        <family val="2"/>
        <scheme val="minor"/>
      </rPr>
      <t>estimated amount of centers in need of curriculum was understated. The Board purchased Frogstreet curriculum with online access.</t>
    </r>
  </si>
  <si>
    <t xml:space="preserve">Texas Rising Star Staff Personnel </t>
  </si>
  <si>
    <r>
      <rPr>
        <b/>
        <sz val="12"/>
        <color rgb="FF000000"/>
        <rFont val="Aptos Narrow"/>
        <family val="2"/>
        <scheme val="minor"/>
      </rPr>
      <t>Activity</t>
    </r>
    <r>
      <rPr>
        <sz val="12"/>
        <color rgb="FF000000"/>
        <rFont val="Aptos Narrow"/>
        <family val="2"/>
        <scheme val="minor"/>
      </rPr>
      <t xml:space="preserve">: 4 Texas Rising Star mentors will provide mentoring for current and new Texas Rising Star centers. This mentoring will be for child care staff, as well as administration in the child care center/homes. This mentoring will include but is not limited to, age appropriate activities, age-appropriate materials, and interactions. This activity aligns with Board Strategy 2.
</t>
    </r>
    <r>
      <rPr>
        <b/>
        <sz val="12"/>
        <color rgb="FF000000"/>
        <rFont val="Aptos Narrow"/>
        <family val="2"/>
        <scheme val="minor"/>
      </rPr>
      <t>Target Outreach:</t>
    </r>
    <r>
      <rPr>
        <sz val="12"/>
        <color rgb="FF000000"/>
        <rFont val="Aptos Narrow"/>
        <family val="2"/>
        <scheme val="minor"/>
      </rPr>
      <t xml:space="preserve"> Staff will provide mentoring visits with approximately 80 child care centers/homes.
</t>
    </r>
    <r>
      <rPr>
        <b/>
        <sz val="12"/>
        <color rgb="FF000000"/>
        <rFont val="Aptos Narrow"/>
        <family val="2"/>
        <scheme val="minor"/>
      </rPr>
      <t xml:space="preserve">Measurable Outcome: </t>
    </r>
    <r>
      <rPr>
        <sz val="12"/>
        <color rgb="FF000000"/>
        <rFont val="Aptos Narrow"/>
        <family val="2"/>
        <scheme val="minor"/>
      </rPr>
      <t xml:space="preserve">Recruit all Entry Level programs to obtain certification and certified programs to maintain Texas Rising Star certification.  
</t>
    </r>
  </si>
  <si>
    <t>Family Engagement Day</t>
  </si>
  <si>
    <r>
      <rPr>
        <b/>
        <sz val="12"/>
        <rFont val="Aptos Narrow"/>
        <family val="2"/>
        <scheme val="minor"/>
      </rPr>
      <t>Activity</t>
    </r>
    <r>
      <rPr>
        <sz val="12"/>
        <rFont val="Aptos Narrow"/>
        <family val="2"/>
        <scheme val="minor"/>
      </rPr>
      <t>: Board will host a Family Engagement Event to model to child care programs the importance of engaging families and community outreach. This event will assist programs in understanding the importance of P-FE-02, S-FI-04, P-FI-03, &amp; P-PM-02 from the Texas Rising Star Facility Assessment Record Form. Additionally it will support parent engagement and consumer education designed to increase the understanding and selection of quality child care. Texas Rising Star outreach materials and Child Care Services outreach materials will be passed out to parents. The Board had an attendance of 200 for year 1 and anticipate an increase for year 2. This activity aligns with Board Strategy 1 &amp; 2.</t>
    </r>
    <r>
      <rPr>
        <b/>
        <sz val="12"/>
        <rFont val="Aptos Narrow"/>
        <family val="2"/>
        <scheme val="minor"/>
      </rPr>
      <t xml:space="preserve">
Target Outreach: </t>
    </r>
    <r>
      <rPr>
        <sz val="12"/>
        <rFont val="Aptos Narrow"/>
        <family val="2"/>
        <scheme val="minor"/>
      </rPr>
      <t>100% of CCS programs will be invited to participate in this event (80 child care facilities);</t>
    </r>
    <r>
      <rPr>
        <b/>
        <sz val="12"/>
        <rFont val="Aptos Narrow"/>
        <family val="2"/>
        <scheme val="minor"/>
      </rPr>
      <t xml:space="preserve"> </t>
    </r>
    <r>
      <rPr>
        <sz val="12"/>
        <rFont val="Aptos Narrow"/>
        <family val="2"/>
        <scheme val="minor"/>
      </rPr>
      <t xml:space="preserve">additionally approximately 1900 parents will be invited, with a goal of at least 400 families/programs in attendance </t>
    </r>
    <r>
      <rPr>
        <b/>
        <sz val="12"/>
        <rFont val="Aptos Narrow"/>
        <family val="2"/>
        <scheme val="minor"/>
      </rPr>
      <t xml:space="preserve">
Measurable Outcome:</t>
    </r>
    <r>
      <rPr>
        <sz val="12"/>
        <rFont val="Aptos Narrow"/>
        <family val="2"/>
        <scheme val="minor"/>
      </rPr>
      <t xml:space="preserve"> The impact will be measured by an increase in the number of attendees from the previous year, to include both parents and vendors. A sign-in system will be kept in order to track all attendees.
</t>
    </r>
    <r>
      <rPr>
        <b/>
        <sz val="12"/>
        <rFont val="Aptos Narrow"/>
        <family val="2"/>
        <scheme val="minor"/>
      </rPr>
      <t>Update Q3:</t>
    </r>
    <r>
      <rPr>
        <sz val="12"/>
        <rFont val="Aptos Narrow"/>
        <family val="2"/>
        <scheme val="minor"/>
      </rPr>
      <t xml:space="preserve"> Funding decreased from $40,000 to $20,000 and quarter implemented was changed as the event is scheduled for Quarter 4</t>
    </r>
  </si>
  <si>
    <t xml:space="preserve">Physical Activity Kits
</t>
  </si>
  <si>
    <r>
      <rPr>
        <b/>
        <strike/>
        <sz val="12"/>
        <rFont val="Aptos Narrow"/>
        <family val="2"/>
        <scheme val="minor"/>
      </rPr>
      <t>Activity</t>
    </r>
    <r>
      <rPr>
        <strike/>
        <sz val="12"/>
        <rFont val="Aptos Narrow"/>
        <family val="2"/>
        <scheme val="minor"/>
      </rPr>
      <t xml:space="preserve">: Board will purchase physical activity kits to encourage child care programs to take children outdoors during business hours as required by CCR. This will support Texas Rising Star measures P-OLE-03 &amp; P-OLE-05.  All Texas Rising Star certified and Entry Level programs will be given a physical activity kit to promote, balancing, throwing, pushing/pulling, etc. This activity kit will be fora variety of ages. This activity aligns with Board strategy 2.
</t>
    </r>
    <r>
      <rPr>
        <b/>
        <strike/>
        <sz val="12"/>
        <rFont val="Aptos Narrow"/>
        <family val="2"/>
        <scheme val="minor"/>
      </rPr>
      <t>Target Outreach:</t>
    </r>
    <r>
      <rPr>
        <strike/>
        <sz val="12"/>
        <rFont val="Aptos Narrow"/>
        <family val="2"/>
        <scheme val="minor"/>
      </rPr>
      <t xml:space="preserve"> 80 total child care facilities will receive materials (100% of all child care centers/homes)
</t>
    </r>
    <r>
      <rPr>
        <b/>
        <strike/>
        <sz val="12"/>
        <rFont val="Aptos Narrow"/>
        <family val="2"/>
        <scheme val="minor"/>
      </rPr>
      <t xml:space="preserve">Measurable Outcome: </t>
    </r>
    <r>
      <rPr>
        <strike/>
        <sz val="12"/>
        <rFont val="Aptos Narrow"/>
        <family val="2"/>
        <scheme val="minor"/>
      </rPr>
      <t xml:space="preserve"> Success will be measured by higher scores in Texas Rising Star measure P-OLE-03 "Natural and manufactured equipment and materials motivate children to be physically active and engage in active play (such as balancing, climbing, crawling, pushing/pulling)".  
</t>
    </r>
    <r>
      <rPr>
        <sz val="12"/>
        <rFont val="Aptos Narrow"/>
        <family val="2"/>
        <scheme val="minor"/>
      </rPr>
      <t xml:space="preserve">
</t>
    </r>
    <r>
      <rPr>
        <b/>
        <sz val="12"/>
        <rFont val="Aptos Narrow"/>
        <family val="2"/>
        <scheme val="minor"/>
      </rPr>
      <t xml:space="preserve">Update Q3: </t>
    </r>
    <r>
      <rPr>
        <sz val="12"/>
        <rFont val="Aptos Narrow"/>
        <family val="2"/>
        <scheme val="minor"/>
      </rPr>
      <t>Funding increased from $24,828 to $46,000 due to</t>
    </r>
    <r>
      <rPr>
        <b/>
        <sz val="12"/>
        <rFont val="Aptos Narrow"/>
        <family val="2"/>
        <scheme val="minor"/>
      </rPr>
      <t xml:space="preserve"> </t>
    </r>
    <r>
      <rPr>
        <sz val="12"/>
        <rFont val="Aptos Narrow"/>
        <family val="2"/>
        <scheme val="minor"/>
      </rPr>
      <t xml:space="preserve">more sets being purchased. During the Texas Rising Star Conference we had a session on how outdoor play is important. Outdoor sets were given to 8 childcare centers.  
</t>
    </r>
    <r>
      <rPr>
        <b/>
        <sz val="12"/>
        <color rgb="FFC00000"/>
        <rFont val="Aptos Narrow"/>
        <family val="2"/>
        <scheme val="minor"/>
      </rPr>
      <t>Update Q4: Original amount of this activity was $46,000. Activity was cancelled due to supply availability and funds were redistributed to Child Care Staff Retention Incentives activity.</t>
    </r>
  </si>
  <si>
    <t>Supplemental Curriculum</t>
  </si>
  <si>
    <r>
      <rPr>
        <b/>
        <sz val="12"/>
        <rFont val="Aptos Narrow"/>
        <family val="2"/>
        <scheme val="minor"/>
      </rPr>
      <t>Activity</t>
    </r>
    <r>
      <rPr>
        <sz val="12"/>
        <rFont val="Aptos Narrow"/>
        <family val="2"/>
        <scheme val="minor"/>
      </rPr>
      <t>: Purchase supplemental curriculum that aligns with Texas Early Learning Guidelines and Frog Street curriculum that includes but not limited to phonemic awareness, math, repetition, science, and nursery rhymes. This curriculum will be used for enrichment activities and transition times throughout the day. This activity supports Texas Rising Star measures  P-IFAL-03, P-IFAL-04, P-IFAL-05 and all Language and Facilitation Support measures. Programs have expressed that current curriculum has gaps that need filled throughout the day. A supplemental curriculum would allow the gaps to be filled so children not having to wait between activities. This activity aligns with Board Strategy 1 and 2.</t>
    </r>
    <r>
      <rPr>
        <b/>
        <sz val="12"/>
        <rFont val="Aptos Narrow"/>
        <family val="2"/>
        <scheme val="minor"/>
      </rPr>
      <t xml:space="preserve">
Target Outreach: </t>
    </r>
    <r>
      <rPr>
        <sz val="12"/>
        <rFont val="Aptos Narrow"/>
        <family val="2"/>
        <scheme val="minor"/>
      </rPr>
      <t xml:space="preserve">80 total child care facilities will receive supplemental curriculum if requested. 100% of all child care centers/homes will be offered supplemental curriculum to implement into their classrooms as needed. 
</t>
    </r>
    <r>
      <rPr>
        <b/>
        <sz val="12"/>
        <rFont val="Aptos Narrow"/>
        <family val="2"/>
        <scheme val="minor"/>
      </rPr>
      <t xml:space="preserve">Measurable Outcome: </t>
    </r>
    <r>
      <rPr>
        <sz val="12"/>
        <rFont val="Aptos Narrow"/>
        <family val="2"/>
        <scheme val="minor"/>
      </rPr>
      <t xml:space="preserve">Success will be measured by higher scores on the CARF for measures P-IFAL-03 &amp; P-IFAL-04 "Routine and/or transition times are used as opportunities for incidental learning" and "transition times are planned to avoid frequent disruptions of children's activities and long waits between activities".  
</t>
    </r>
    <r>
      <rPr>
        <b/>
        <sz val="12"/>
        <rFont val="Aptos Narrow"/>
        <family val="2"/>
        <scheme val="minor"/>
      </rPr>
      <t xml:space="preserve">Update Q3: </t>
    </r>
    <r>
      <rPr>
        <sz val="12"/>
        <rFont val="Aptos Narrow"/>
        <family val="2"/>
        <scheme val="minor"/>
      </rPr>
      <t>Funding decreased from $150,000 to $122,438 due to</t>
    </r>
    <r>
      <rPr>
        <b/>
        <sz val="12"/>
        <rFont val="Aptos Narrow"/>
        <family val="2"/>
        <scheme val="minor"/>
      </rPr>
      <t xml:space="preserve"> the </t>
    </r>
    <r>
      <rPr>
        <sz val="12"/>
        <rFont val="Aptos Narrow"/>
        <family val="2"/>
        <scheme val="minor"/>
      </rPr>
      <t xml:space="preserve">number of programs who accepted the supplemental curriculum. </t>
    </r>
  </si>
  <si>
    <t xml:space="preserve">First Aid/CPR </t>
  </si>
  <si>
    <r>
      <rPr>
        <b/>
        <sz val="12"/>
        <color theme="1"/>
        <rFont val="Aptos Narrow"/>
        <family val="2"/>
        <scheme val="minor"/>
      </rPr>
      <t>Activity</t>
    </r>
    <r>
      <rPr>
        <sz val="12"/>
        <color theme="1"/>
        <rFont val="Aptos Narrow"/>
        <family val="2"/>
        <scheme val="minor"/>
      </rPr>
      <t>: The Board will provide Cardiopulmonary Resuscitation /First Aid training, as it is a key quality initiative to enhance health and safety in child care centers. All Texas Rising Star mentors are/will be certified CPR instructors and will provide free classes to Texas Rising Star programs. CPR and First Aid supplies will be purchased. Attendance at CPR classes has been steady for each class.  Request for classes are constant in the Board area. This activity aligns with Board Strategy 2.</t>
    </r>
    <r>
      <rPr>
        <b/>
        <sz val="12"/>
        <color theme="1"/>
        <rFont val="Aptos Narrow"/>
        <family val="2"/>
        <scheme val="minor"/>
      </rPr>
      <t xml:space="preserve">
Target Outreach: </t>
    </r>
    <r>
      <rPr>
        <sz val="12"/>
        <color theme="1"/>
        <rFont val="Aptos Narrow"/>
        <family val="2"/>
        <scheme val="minor"/>
      </rPr>
      <t xml:space="preserve">200 Texas Rising Star centers/homes will be offered First Aid/CPR Training.
</t>
    </r>
    <r>
      <rPr>
        <b/>
        <sz val="12"/>
        <color theme="1"/>
        <rFont val="Aptos Narrow"/>
        <family val="2"/>
        <scheme val="minor"/>
      </rPr>
      <t>Measurable Outcome:</t>
    </r>
    <r>
      <rPr>
        <sz val="12"/>
        <color theme="1"/>
        <rFont val="Aptos Narrow"/>
        <family val="2"/>
        <scheme val="minor"/>
      </rPr>
      <t xml:space="preserve"> Success will be measured by at least 100% of staff signing up complete their training and there is a decrease in the number of programs being cited by </t>
    </r>
    <r>
      <rPr>
        <sz val="12"/>
        <rFont val="Aptos Narrow"/>
        <family val="2"/>
        <scheme val="minor"/>
      </rPr>
      <t xml:space="preserve">Child Care Regulation </t>
    </r>
    <r>
      <rPr>
        <sz val="12"/>
        <color theme="1"/>
        <rFont val="Aptos Narrow"/>
        <family val="2"/>
        <scheme val="minor"/>
      </rPr>
      <t>for this minimum standard.</t>
    </r>
  </si>
  <si>
    <t>Life Saving Devices</t>
  </si>
  <si>
    <r>
      <rPr>
        <b/>
        <sz val="12"/>
        <rFont val="Aptos Narrow"/>
        <family val="2"/>
        <scheme val="minor"/>
      </rPr>
      <t>Activity</t>
    </r>
    <r>
      <rPr>
        <sz val="12"/>
        <rFont val="Aptos Narrow"/>
        <family val="2"/>
        <scheme val="minor"/>
      </rPr>
      <t xml:space="preserve">: Board will purchase de-chokers for all child care centers/homes as it is a key quality initiative to enhance health and safety in child care centers/homes to keep infants/toddlers safe and minimizes time in an emergency. This activity aligns with Board Strategy 2.
</t>
    </r>
    <r>
      <rPr>
        <b/>
        <sz val="12"/>
        <rFont val="Aptos Narrow"/>
        <family val="2"/>
        <scheme val="minor"/>
      </rPr>
      <t>Target Outreach:</t>
    </r>
    <r>
      <rPr>
        <sz val="12"/>
        <rFont val="Aptos Narrow"/>
        <family val="2"/>
        <scheme val="minor"/>
      </rPr>
      <t xml:space="preserve"> 80 total child care facilities will receive materials (100% of all child care centers/homes)
</t>
    </r>
    <r>
      <rPr>
        <b/>
        <sz val="12"/>
        <rFont val="Aptos Narrow"/>
        <family val="2"/>
        <scheme val="minor"/>
      </rPr>
      <t>Measurable Outcome:</t>
    </r>
    <r>
      <rPr>
        <sz val="12"/>
        <rFont val="Aptos Narrow"/>
        <family val="2"/>
        <scheme val="minor"/>
      </rPr>
      <t xml:space="preserve"> Success will be measured by an end of year survey sent to all programs to determine if the choking device was utilized and if it was effective.
</t>
    </r>
    <r>
      <rPr>
        <b/>
        <sz val="12"/>
        <rFont val="Aptos Narrow"/>
        <family val="2"/>
        <scheme val="minor"/>
      </rPr>
      <t xml:space="preserve">Update Q3: </t>
    </r>
    <r>
      <rPr>
        <sz val="12"/>
        <rFont val="Aptos Narrow"/>
        <family val="2"/>
        <scheme val="minor"/>
      </rPr>
      <t>Funding decreased from $8,000 to $5,783 and change in quarter implemented due to purchasing delays.</t>
    </r>
  </si>
  <si>
    <t>National Accreditation Reimbursement</t>
  </si>
  <si>
    <r>
      <rPr>
        <b/>
        <sz val="12"/>
        <rFont val="Aptos Narrow"/>
        <family val="2"/>
        <scheme val="minor"/>
      </rPr>
      <t>Activity</t>
    </r>
    <r>
      <rPr>
        <sz val="12"/>
        <rFont val="Aptos Narrow"/>
        <family val="2"/>
        <scheme val="minor"/>
      </rPr>
      <t xml:space="preserve">: Reimbursement will be given to child care centers/homes to encourage them to become NAEYC accredited. This will assist programs in understanding the importance of P-PM-01 &amp; P-CQT-01 from the Texas Rising Star Facility Assessment Record Form. This will include application fees, enrollment fees, etc. This activity aligns with Board Strategy 2.
</t>
    </r>
    <r>
      <rPr>
        <b/>
        <sz val="12"/>
        <rFont val="Aptos Narrow"/>
        <family val="2"/>
        <scheme val="minor"/>
      </rPr>
      <t>Target Outreach:</t>
    </r>
    <r>
      <rPr>
        <sz val="12"/>
        <rFont val="Aptos Narrow"/>
        <family val="2"/>
        <scheme val="minor"/>
      </rPr>
      <t xml:space="preserve"> Deep East estimates to assist 2 child care centers becoming nationally accredited in FY25.
</t>
    </r>
    <r>
      <rPr>
        <b/>
        <sz val="12"/>
        <rFont val="Aptos Narrow"/>
        <family val="2"/>
        <scheme val="minor"/>
      </rPr>
      <t>Measurable Outcome:</t>
    </r>
    <r>
      <rPr>
        <sz val="12"/>
        <rFont val="Aptos Narrow"/>
        <family val="2"/>
        <scheme val="minor"/>
      </rPr>
      <t xml:space="preserve"> Success will be measured by 100% of the programs supported will obtain or maintain national accreditation.
</t>
    </r>
    <r>
      <rPr>
        <b/>
        <sz val="12"/>
        <rFont val="Aptos Narrow"/>
        <family val="2"/>
        <scheme val="minor"/>
      </rPr>
      <t xml:space="preserve">Update Q3: </t>
    </r>
    <r>
      <rPr>
        <sz val="12"/>
        <rFont val="Aptos Narrow"/>
        <family val="2"/>
        <scheme val="minor"/>
      </rPr>
      <t>Funding was decreased from $5,000 to $1,175 due to lack of interest from programs. Update Q4:  NAEYC Accreditation was obtained by a center and they were recognized at the TRS Annual Conference. Funding increased to $2,500. Incentive of $2,500 gift card to Lakeshore was given to purchase items from the NAEYC recommended items list.</t>
    </r>
  </si>
  <si>
    <t>Child Care Staff Retention Incentive</t>
  </si>
  <si>
    <r>
      <rPr>
        <b/>
        <sz val="12"/>
        <color rgb="FF000000"/>
        <rFont val="Aptos Narrow"/>
        <family val="2"/>
        <scheme val="minor"/>
      </rPr>
      <t>Activity</t>
    </r>
    <r>
      <rPr>
        <sz val="12"/>
        <color rgb="FF000000"/>
        <rFont val="Aptos Narrow"/>
        <family val="2"/>
        <scheme val="minor"/>
      </rPr>
      <t xml:space="preserve">: Monetary incentives will be given to child care staff who remain employed at their current child care facility for a minimum of 6 months. The incentives will be on a tiered basis based on the number of years of employment at the same child care facility, beginning with one year of employment. The minimum incentive will be $250 and maximum will be $1,000.  The incentives will increase in increments of $50 for each year of employment. This will assist programs in understanding the importance of P-PM-01 &amp; P-CQT-01 from the Texas Rising Star Facility Assessment Record Form. The data being used to collect information for this need is the Texas Rising Star Staff Education worksheet which is submitted by each child care center/home. The staff turnover is also directly observed by Texas Rising Star mentors when visiting the facilities.  This activity aligns with Board Strategy 2.
</t>
    </r>
    <r>
      <rPr>
        <b/>
        <sz val="12"/>
        <color rgb="FF000000"/>
        <rFont val="Aptos Narrow"/>
        <family val="2"/>
        <scheme val="minor"/>
      </rPr>
      <t>Target Outreach:</t>
    </r>
    <r>
      <rPr>
        <sz val="12"/>
        <color rgb="FF000000"/>
        <rFont val="Aptos Narrow"/>
        <family val="2"/>
        <scheme val="minor"/>
      </rPr>
      <t xml:space="preserve"> Deep East estimates around</t>
    </r>
    <r>
      <rPr>
        <b/>
        <sz val="12"/>
        <color rgb="FF000000"/>
        <rFont val="Aptos Narrow"/>
        <family val="2"/>
        <scheme val="minor"/>
      </rPr>
      <t xml:space="preserve"> </t>
    </r>
    <r>
      <rPr>
        <sz val="12"/>
        <color rgb="FF000000"/>
        <rFont val="Aptos Narrow"/>
        <family val="2"/>
        <scheme val="minor"/>
      </rPr>
      <t>900 child care staff will receive this incentive</t>
    </r>
    <r>
      <rPr>
        <b/>
        <sz val="12"/>
        <color rgb="FF000000"/>
        <rFont val="Aptos Narrow"/>
        <family val="2"/>
        <scheme val="minor"/>
      </rPr>
      <t xml:space="preserve"> </t>
    </r>
    <r>
      <rPr>
        <sz val="12"/>
        <color rgb="FF000000"/>
        <rFont val="Aptos Narrow"/>
        <family val="2"/>
        <scheme val="minor"/>
      </rPr>
      <t xml:space="preserve">based on current staff worksheets.
</t>
    </r>
    <r>
      <rPr>
        <b/>
        <sz val="12"/>
        <color rgb="FF000000"/>
        <rFont val="Aptos Narrow"/>
        <family val="2"/>
        <scheme val="minor"/>
      </rPr>
      <t xml:space="preserve">Measurable Outcome: </t>
    </r>
    <r>
      <rPr>
        <sz val="12"/>
        <color rgb="FF000000"/>
        <rFont val="Aptos Narrow"/>
        <family val="2"/>
        <scheme val="minor"/>
      </rPr>
      <t xml:space="preserve">Success will be measured by at least 50% of staff who receive the incentive remain employed by their current child care program by September 30, 2025.
</t>
    </r>
    <r>
      <rPr>
        <b/>
        <sz val="12"/>
        <rFont val="Aptos Narrow"/>
        <family val="2"/>
        <scheme val="minor"/>
      </rPr>
      <t xml:space="preserve">Update Q3: </t>
    </r>
    <r>
      <rPr>
        <sz val="12"/>
        <rFont val="Aptos Narrow"/>
        <family val="2"/>
        <scheme val="minor"/>
      </rPr>
      <t xml:space="preserve">Funding was increased from $100,000 to $190,975 and change in quarter implemented due to lack of funds allocated for the number of staff incentives. </t>
    </r>
    <r>
      <rPr>
        <sz val="12"/>
        <color rgb="FF0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Funding was increased from $190,975 to $210,000 due to projected number of staff incentives given increasing. Additional funds were reallocated from other iniatives that were identified as not needing as much funds.</t>
    </r>
  </si>
  <si>
    <t>PreK Partnership Incentive</t>
  </si>
  <si>
    <r>
      <rPr>
        <b/>
        <strike/>
        <sz val="12"/>
        <rFont val="Aptos Narrow"/>
        <family val="2"/>
        <scheme val="minor"/>
      </rPr>
      <t>Activity</t>
    </r>
    <r>
      <rPr>
        <strike/>
        <sz val="12"/>
        <rFont val="Aptos Narrow"/>
        <family val="2"/>
        <scheme val="minor"/>
      </rPr>
      <t xml:space="preserve">: Monetary incentives of $1,250 will be given to child care centers who enter into a formal or informal PreK Partnership with their local ISD. This activity aligns with Board Strategy 1.  Deep East has not centers interested in PreK Partnerships so this money has been reallocated to physical activity kits.
</t>
    </r>
    <r>
      <rPr>
        <b/>
        <strike/>
        <sz val="12"/>
        <rFont val="Aptos Narrow"/>
        <family val="2"/>
        <scheme val="minor"/>
      </rPr>
      <t xml:space="preserve">Target Outreach: </t>
    </r>
    <r>
      <rPr>
        <strike/>
        <sz val="12"/>
        <rFont val="Aptos Narrow"/>
        <family val="2"/>
        <scheme val="minor"/>
      </rPr>
      <t xml:space="preserve">2 child care centers will participate in a formal or informal PreK Partnership with their local ISD
</t>
    </r>
    <r>
      <rPr>
        <b/>
        <strike/>
        <sz val="12"/>
        <rFont val="Aptos Narrow"/>
        <family val="2"/>
        <scheme val="minor"/>
      </rPr>
      <t xml:space="preserve">Measurable Outcome: </t>
    </r>
    <r>
      <rPr>
        <strike/>
        <sz val="12"/>
        <rFont val="Aptos Narrow"/>
        <family val="2"/>
        <scheme val="minor"/>
      </rPr>
      <t xml:space="preserve">100% of all child care centers who enter into a PreK Partnership will receive an incentive.
</t>
    </r>
    <r>
      <rPr>
        <b/>
        <sz val="12"/>
        <rFont val="Aptos Narrow"/>
        <family val="2"/>
        <scheme val="minor"/>
      </rPr>
      <t xml:space="preserve">Update Q3: </t>
    </r>
    <r>
      <rPr>
        <sz val="12"/>
        <rFont val="Aptos Narrow"/>
        <family val="2"/>
        <scheme val="minor"/>
      </rPr>
      <t>Activity was cancelled due to lack of interest after multiple outreach attempts and funds were redistributed across other initiatives.</t>
    </r>
  </si>
  <si>
    <t>Appreciation and Retention Incentive</t>
  </si>
  <si>
    <r>
      <rPr>
        <b/>
        <sz val="12"/>
        <rFont val="Aptos Narrow"/>
        <family val="2"/>
        <scheme val="minor"/>
      </rPr>
      <t>Activity</t>
    </r>
    <r>
      <rPr>
        <sz val="12"/>
        <rFont val="Aptos Narrow"/>
        <family val="2"/>
        <scheme val="minor"/>
      </rPr>
      <t xml:space="preserve">: During Quarter 3, monetary incentives ($50) will be given to all staff at all Board CCS child care centers/homes who have been employed at their program for at least 6 months as of 05/09/2025, to promote continued staff retention for employment in the Early Childhood field. This will assist programs in understanding the importance of P-PM-01 &amp; P-CQT-01 from the Texas Rising Star Facility Assessment Record Form. The requirements to receive this incentive are employment longer than 6 months, in good standing with the facility, and in good standing with Texas Rising Star mentor.  In order to be in good standing, a staff member must have no formal complaints, be on probation, or suspension.
 This aligns with Board Strategy 2.
</t>
    </r>
    <r>
      <rPr>
        <b/>
        <sz val="12"/>
        <rFont val="Aptos Narrow"/>
        <family val="2"/>
        <scheme val="minor"/>
      </rPr>
      <t xml:space="preserve">Target Outreach: </t>
    </r>
    <r>
      <rPr>
        <sz val="12"/>
        <rFont val="Aptos Narrow"/>
        <family val="2"/>
        <scheme val="minor"/>
      </rPr>
      <t>Based on the current data from facilities, there are approximately</t>
    </r>
    <r>
      <rPr>
        <b/>
        <sz val="12"/>
        <rFont val="Aptos Narrow"/>
        <family val="2"/>
        <scheme val="minor"/>
      </rPr>
      <t xml:space="preserve"> </t>
    </r>
    <r>
      <rPr>
        <sz val="12"/>
        <rFont val="Aptos Narrow"/>
        <family val="2"/>
        <scheme val="minor"/>
      </rPr>
      <t xml:space="preserve">1800 employees that meet the requirements ($25x1800 =$45,000).
</t>
    </r>
    <r>
      <rPr>
        <b/>
        <sz val="12"/>
        <rFont val="Aptos Narrow"/>
        <family val="2"/>
        <scheme val="minor"/>
      </rPr>
      <t xml:space="preserve">Measurable Outcome: </t>
    </r>
    <r>
      <rPr>
        <sz val="12"/>
        <rFont val="Aptos Narrow"/>
        <family val="2"/>
        <scheme val="minor"/>
      </rPr>
      <t xml:space="preserve">Success will be measured by at least 50% of staff who received the incentive on 05/09/2025 will still be employed by their current child care program on September 30, 2025.
</t>
    </r>
    <r>
      <rPr>
        <b/>
        <sz val="12"/>
        <rFont val="Aptos Narrow"/>
        <family val="2"/>
        <scheme val="minor"/>
      </rPr>
      <t xml:space="preserve">Update Q3: </t>
    </r>
    <r>
      <rPr>
        <sz val="12"/>
        <rFont val="Aptos Narrow"/>
        <family val="2"/>
        <scheme val="minor"/>
      </rPr>
      <t>Funding was decreased from $45,000 to $30,735 due to number of staff who received the incentive was over measured versus actual.</t>
    </r>
  </si>
  <si>
    <t>The East Texas FY 2025 expenditure plan is based on the number and needs of current Texas Rising Star programs and total CCS programs in the board area. Currently there are 218 CCS programs including 130 Texas Rising Star-certified programs. All original Entry Level-designated programs with a required certification date of September 30, 2024, were submitted for assessment prior to submission deadline. Success of onboarding to Texas Rising Star will be measured by the number of Texas Rising Star programs maintaining or increasing their certification level and the number of CCS programs attaining certification. Texas Rising Star conducted surveys to determine directors’ priority in classroom needs, staff education and retention, infant toddler classroom needs and enrollment expansion, playground needs, safety, and health needs. East Texas is continuing FY 2024 plans to incentivize and increase education levels based on the survey. Success of education incentives will be determined by the staff education measure scores on program assessments. East Texas plans on incentivizing staff retention with a longevity stipend. The additional child care slots for eligible children and the goal of filling the child care slots will dictate additional materials and equipment for Texas Rising Star program expansions. East Texas will continue purchasing equipment and materials as dictated by each Texas Rising Star program’s needs assessment. All quality activities align with the WSET strategic plan to “Provide working families with safe, quality care for their children so they may continue to work”.</t>
  </si>
  <si>
    <t>Materials and Equipment (Infant and Toddler)</t>
  </si>
  <si>
    <t>CCQ
CQF</t>
  </si>
  <si>
    <r>
      <rPr>
        <b/>
        <sz val="12"/>
        <rFont val="Aptos Narrow"/>
        <family val="2"/>
        <scheme val="minor"/>
      </rPr>
      <t>Activity</t>
    </r>
    <r>
      <rPr>
        <sz val="12"/>
        <rFont val="Aptos Narrow"/>
        <family val="2"/>
        <scheme val="minor"/>
      </rPr>
      <t xml:space="preserve">: Improve and maintain the quality of learning environments and experiences within Infant and Toddler classrooms by providing materials and equipment to child care programs.. Classroom needs assessments will be conducted by the mentor and director prior to grant request submission.  
</t>
    </r>
    <r>
      <rPr>
        <b/>
        <sz val="12"/>
        <rFont val="Aptos Narrow"/>
        <family val="2"/>
        <scheme val="minor"/>
      </rPr>
      <t>Target Outreach:</t>
    </r>
    <r>
      <rPr>
        <sz val="12"/>
        <rFont val="Aptos Narrow"/>
        <family val="2"/>
        <scheme val="minor"/>
      </rPr>
      <t xml:space="preserve"> A minimum of</t>
    </r>
    <r>
      <rPr>
        <b/>
        <sz val="12"/>
        <rFont val="Aptos Narrow"/>
        <family val="2"/>
        <scheme val="minor"/>
      </rPr>
      <t xml:space="preserve"> </t>
    </r>
    <r>
      <rPr>
        <sz val="12"/>
        <rFont val="Aptos Narrow"/>
        <family val="2"/>
        <scheme val="minor"/>
      </rPr>
      <t xml:space="preserve">175 classrooms within 200 programs will be served. 
</t>
    </r>
    <r>
      <rPr>
        <b/>
        <sz val="12"/>
        <rFont val="Aptos Narrow"/>
        <family val="2"/>
        <scheme val="minor"/>
      </rPr>
      <t xml:space="preserve">Measurable Outcome: </t>
    </r>
    <r>
      <rPr>
        <sz val="12"/>
        <rFont val="Aptos Narrow"/>
        <family val="2"/>
        <scheme val="minor"/>
      </rPr>
      <t>Quality of classroom environments and learning experiences will be measured utilizing the CARF scores from mock assessments and certification and monitoring assessments. Outcome will be based</t>
    </r>
    <r>
      <rPr>
        <b/>
        <sz val="12"/>
        <rFont val="Aptos Narrow"/>
        <family val="2"/>
        <scheme val="minor"/>
      </rPr>
      <t xml:space="preserve"> </t>
    </r>
    <r>
      <rPr>
        <sz val="12"/>
        <rFont val="Aptos Narrow"/>
        <family val="2"/>
        <scheme val="minor"/>
      </rPr>
      <t xml:space="preserve">by comparing previous year monitoring and current Category 2 and 4 Assessment scores for infant and toddler classrooms. 
</t>
    </r>
    <r>
      <rPr>
        <i/>
        <sz val="12"/>
        <rFont val="Aptos Narrow"/>
        <family val="2"/>
        <scheme val="minor"/>
      </rPr>
      <t xml:space="preserve">CCQ and CQF will be used for classroom materials and equipment. CCQ will be used for playground equipment and materials.
CCQ = $124,671 and CQF = $215,329 for a total of $340,000                                                                                                                                              </t>
    </r>
    <r>
      <rPr>
        <sz val="12"/>
        <rFont val="Aptos Narrow"/>
        <family val="2"/>
        <scheme val="minor"/>
      </rPr>
      <t xml:space="preserve">
</t>
    </r>
    <r>
      <rPr>
        <b/>
        <sz val="12"/>
        <rFont val="Aptos Narrow"/>
        <family val="2"/>
        <scheme val="minor"/>
      </rPr>
      <t xml:space="preserve">Update Q3: </t>
    </r>
    <r>
      <rPr>
        <sz val="12"/>
        <rFont val="Aptos Narrow"/>
        <family val="2"/>
        <scheme val="minor"/>
      </rPr>
      <t>Funding amount was previously $477,000. Amount was reduced by $137,00 due to lower number of purchase requests. $77,000 was moved from CCQ and was reallocated to Texas Rising Star/Quality for materials and equipment. $60,000 was moved from CQF and reallocated to Other - Staff Retention Stipend.</t>
    </r>
  </si>
  <si>
    <t>CDA Credential Support</t>
  </si>
  <si>
    <r>
      <rPr>
        <b/>
        <sz val="12"/>
        <rFont val="Aptos Narrow"/>
        <family val="2"/>
        <scheme val="minor"/>
      </rPr>
      <t>Activity:</t>
    </r>
    <r>
      <rPr>
        <sz val="12"/>
        <rFont val="Aptos Narrow"/>
        <family val="2"/>
        <scheme val="minor"/>
      </rPr>
      <t xml:space="preserve"> Due to successful results East Texas will continue CDA Credential Support introduced in FY 24 to FY25. Texas Rising Star and Entry Level-designated program staff will have the opportunity to achieve their CDA certification through scholarships and reimbursements, with priority enrollment given to staff employed by current Texas Rising Star programs. Monetary incentives will be provided to staff achieving their CDA.
</t>
    </r>
    <r>
      <rPr>
        <b/>
        <sz val="12"/>
        <rFont val="Aptos Narrow"/>
        <family val="2"/>
        <scheme val="minor"/>
      </rPr>
      <t>Target Outreach:</t>
    </r>
    <r>
      <rPr>
        <sz val="12"/>
        <rFont val="Aptos Narrow"/>
        <family val="2"/>
        <scheme val="minor"/>
      </rPr>
      <t xml:space="preserve"> up to 45 child care program staff, with the contracted entity for CDAs providing 20 available spots and an additional 25 spots available for staff choosing to obtain CDA training from a list of other entities providing CDA training.     
</t>
    </r>
    <r>
      <rPr>
        <b/>
        <sz val="12"/>
        <rFont val="Aptos Narrow"/>
        <family val="2"/>
        <scheme val="minor"/>
      </rPr>
      <t>Measurable Outcome</t>
    </r>
    <r>
      <rPr>
        <sz val="12"/>
        <rFont val="Aptos Narrow"/>
        <family val="2"/>
        <scheme val="minor"/>
      </rPr>
      <t xml:space="preserve">: Outcomes will be measured by the percentage of staff achieving CDA from the contracted CDA training contractor and child care staff receiving training from other training sources. Credential achievement indicates staff have the knowledge and skills to provide quality care for children.
</t>
    </r>
    <r>
      <rPr>
        <b/>
        <sz val="12"/>
        <rFont val="Aptos Narrow"/>
        <family val="2"/>
        <scheme val="minor"/>
      </rPr>
      <t xml:space="preserve">Update Q3: </t>
    </r>
    <r>
      <rPr>
        <sz val="12"/>
        <rFont val="Aptos Narrow"/>
        <family val="2"/>
        <scheme val="minor"/>
      </rPr>
      <t>Funding amount was previously $165,000 and reduced to $115,000. $50,000 was moved to Other - Staff Retention Stipend</t>
    </r>
  </si>
  <si>
    <t>Professional Development Opportunities (mentor provided)</t>
  </si>
  <si>
    <r>
      <t>Activity:</t>
    </r>
    <r>
      <rPr>
        <sz val="12"/>
        <rFont val="Aptos Narrow"/>
        <family val="2"/>
        <scheme val="minor"/>
      </rPr>
      <t xml:space="preserve"> Early learning program staff and directors are required to complete 30 and 36 hours training hours per staff annual training year. Teaching staff are required to have 12 hours of instructor-led training and directors are required to have 15. All Texas Rising Star mentors provide ongoing practitioner competency training to aid staff and directors in attaining the required number of training hours.
</t>
    </r>
    <r>
      <rPr>
        <b/>
        <sz val="12"/>
        <rFont val="Aptos Narrow"/>
        <family val="2"/>
        <scheme val="minor"/>
      </rPr>
      <t xml:space="preserve">Target Outreach: </t>
    </r>
    <r>
      <rPr>
        <sz val="12"/>
        <rFont val="Aptos Narrow"/>
        <family val="2"/>
        <scheme val="minor"/>
      </rPr>
      <t xml:space="preserve">The estimated reach for support will include all verified teaching staff and directors of the 218 CCS programs in the East Texas 14 counties with a set goal of 100 staff/directors as active participants.
</t>
    </r>
    <r>
      <rPr>
        <b/>
        <sz val="12"/>
        <rFont val="Aptos Narrow"/>
        <family val="2"/>
        <scheme val="minor"/>
      </rPr>
      <t xml:space="preserve">Measurable Outcomes: </t>
    </r>
    <r>
      <rPr>
        <sz val="12"/>
        <rFont val="Aptos Narrow"/>
        <family val="2"/>
        <scheme val="minor"/>
      </rPr>
      <t>90% of all early learning programs will meet the required training hour measures included in Category 1 of assessments.
Mentor staff is conducting the trainings, therefore zero expenditures were added to this line.</t>
    </r>
    <r>
      <rPr>
        <b/>
        <sz val="12"/>
        <rFont val="Aptos Narrow"/>
        <family val="2"/>
        <scheme val="minor"/>
      </rPr>
      <t xml:space="preserve">
Update Q3: </t>
    </r>
    <r>
      <rPr>
        <sz val="12"/>
        <rFont val="Aptos Narrow"/>
        <family val="2"/>
        <scheme val="minor"/>
      </rPr>
      <t>Professional Development Opportunities (mentor provided) activity added.</t>
    </r>
  </si>
  <si>
    <t>Educational Support</t>
  </si>
  <si>
    <r>
      <rPr>
        <b/>
        <sz val="12"/>
        <rFont val="Aptos Narrow"/>
        <family val="2"/>
        <scheme val="minor"/>
      </rPr>
      <t>Activity</t>
    </r>
    <r>
      <rPr>
        <sz val="12"/>
        <rFont val="Aptos Narrow"/>
        <family val="2"/>
        <scheme val="minor"/>
      </rPr>
      <t xml:space="preserve">: East Texas will increase number of early learning program staff and directors with higher educational qualifications by continuing to provide Early Childhood Education college tuition reimbursement for staff/directors completing Associates or Bachelors Degrees. Additionally, the Board will provide training reimbursement and CDA initial and renewal fees for program staff/directors.  
</t>
    </r>
    <r>
      <rPr>
        <b/>
        <sz val="12"/>
        <rFont val="Aptos Narrow"/>
        <family val="2"/>
        <scheme val="minor"/>
      </rPr>
      <t>Target Outreach:</t>
    </r>
    <r>
      <rPr>
        <sz val="12"/>
        <rFont val="Aptos Narrow"/>
        <family val="2"/>
        <scheme val="minor"/>
      </rPr>
      <t xml:space="preserve"> The</t>
    </r>
    <r>
      <rPr>
        <b/>
        <sz val="12"/>
        <rFont val="Aptos Narrow"/>
        <family val="2"/>
        <scheme val="minor"/>
      </rPr>
      <t xml:space="preserve"> </t>
    </r>
    <r>
      <rPr>
        <sz val="12"/>
        <rFont val="Aptos Narrow"/>
        <family val="2"/>
        <scheme val="minor"/>
      </rPr>
      <t xml:space="preserve">estimated reach for support will include all verified teaching staff and directors of the 218 CCS programs in the East Texas 14 counties with a set goal of 100 staff/directors as active participants. 
</t>
    </r>
    <r>
      <rPr>
        <b/>
        <sz val="12"/>
        <rFont val="Aptos Narrow"/>
        <family val="2"/>
        <scheme val="minor"/>
      </rPr>
      <t>Measurable Outcome:</t>
    </r>
    <r>
      <rPr>
        <sz val="12"/>
        <rFont val="Aptos Narrow"/>
        <family val="2"/>
        <scheme val="minor"/>
      </rPr>
      <t xml:space="preserve"> Measurable outcomes</t>
    </r>
    <r>
      <rPr>
        <b/>
        <sz val="12"/>
        <rFont val="Aptos Narrow"/>
        <family val="2"/>
        <scheme val="minor"/>
      </rPr>
      <t xml:space="preserve"> </t>
    </r>
    <r>
      <rPr>
        <sz val="12"/>
        <rFont val="Aptos Narrow"/>
        <family val="2"/>
        <scheme val="minor"/>
      </rPr>
      <t xml:space="preserve">will be shown by an increase in Category 1 education scoring. Education qualification measures scores will show an increase based on the previous assessment rating. East Texas will track all staff/directors requests for tuition, CDA, and training reimbursements on a quarterly basis and notate an increase in educational measurements when achieved. The increase in higher educational qualifications will help to achieve higher scoring measurements in the following Texas Rising Star measures: P-DEQT-01: Director Formal Education and P-CQT-01: Staff Qualifications and Training.                                </t>
    </r>
  </si>
  <si>
    <t>Teacher-Child Interactions Incentive (Teacher of the Year by county)</t>
  </si>
  <si>
    <r>
      <rPr>
        <b/>
        <sz val="12"/>
        <rFont val="Aptos Narrow"/>
        <family val="2"/>
        <scheme val="minor"/>
      </rPr>
      <t xml:space="preserve">Activity: </t>
    </r>
    <r>
      <rPr>
        <sz val="12"/>
        <rFont val="Aptos Narrow"/>
        <family val="2"/>
        <scheme val="minor"/>
      </rPr>
      <t>Based on</t>
    </r>
    <r>
      <rPr>
        <b/>
        <sz val="12"/>
        <rFont val="Aptos Narrow"/>
        <family val="2"/>
        <scheme val="minor"/>
      </rPr>
      <t xml:space="preserve"> </t>
    </r>
    <r>
      <rPr>
        <sz val="12"/>
        <rFont val="Aptos Narrow"/>
        <family val="2"/>
        <scheme val="minor"/>
      </rPr>
      <t xml:space="preserve">results of FY 24 East Texas will continue "On the Spot Awards" and county "ECE Teacher of the Year Awards" into FY25. To improve teacher and child interactions, mentors will recognize teachers for quality teacher/child interactions and an award of $50 will be provided "on the spot" as an incentive to the teacher. The Classroom Assessment Record Form (CARF) will be the source documentation for the incentive. An additional incentive will be provided to teachers who have previously been mentored and given goals for increased quality teacher-child interactions. Upon follow-up by the mentor, if the teacher meets the goals previously set, a $50 "on the spot award" will be given to the teacher. This too will be documented by the CARF. Each mentor will receive 13 Walmart Gift cards per month to issue to identified teachers. Mentors will enter the names of each child care staff person receiving the "on-the-spot award" by the county of the child care program for a drawing for selection of Teacher of the Year from each of the counties. The Teacher of the Year for each county will be recognized at one of the Board’s regularly scheduled meetings after the end of the program year and will receive a certificate of recognition and a monetary award of $1000
</t>
    </r>
    <r>
      <rPr>
        <b/>
        <sz val="12"/>
        <rFont val="Aptos Narrow"/>
        <family val="2"/>
        <scheme val="minor"/>
      </rPr>
      <t xml:space="preserve">Target Outreach: </t>
    </r>
    <r>
      <rPr>
        <sz val="12"/>
        <rFont val="Aptos Narrow"/>
        <family val="2"/>
        <scheme val="minor"/>
      </rPr>
      <t>936</t>
    </r>
    <r>
      <rPr>
        <b/>
        <sz val="12"/>
        <rFont val="Aptos Narrow"/>
        <family val="2"/>
        <scheme val="minor"/>
      </rPr>
      <t xml:space="preserve"> </t>
    </r>
    <r>
      <rPr>
        <sz val="12"/>
        <rFont val="Aptos Narrow"/>
        <family val="2"/>
        <scheme val="minor"/>
      </rPr>
      <t xml:space="preserve">child care program staff (13 per month per 6 mentors = 936 possible awards) Staff of the 220 CCS programs will have at least one opportunity to receive an "on-the-spot award".  </t>
    </r>
    <r>
      <rPr>
        <b/>
        <sz val="12"/>
        <rFont val="Aptos Narrow"/>
        <family val="2"/>
        <scheme val="minor"/>
      </rPr>
      <t xml:space="preserve">
Measurable Outcome: </t>
    </r>
    <r>
      <rPr>
        <sz val="12"/>
        <rFont val="Aptos Narrow"/>
        <family val="2"/>
        <scheme val="minor"/>
      </rPr>
      <t>Improved interactions within</t>
    </r>
    <r>
      <rPr>
        <b/>
        <sz val="12"/>
        <rFont val="Aptos Narrow"/>
        <family val="2"/>
        <scheme val="minor"/>
      </rPr>
      <t xml:space="preserve"> </t>
    </r>
    <r>
      <rPr>
        <sz val="12"/>
        <rFont val="Aptos Narrow"/>
        <family val="2"/>
        <scheme val="minor"/>
      </rPr>
      <t>205 child care programs</t>
    </r>
    <r>
      <rPr>
        <b/>
        <sz val="12"/>
        <rFont val="Aptos Narrow"/>
        <family val="2"/>
        <scheme val="minor"/>
      </rPr>
      <t xml:space="preserve"> </t>
    </r>
    <r>
      <rPr>
        <sz val="12"/>
        <rFont val="Aptos Narrow"/>
        <family val="2"/>
        <scheme val="minor"/>
      </rPr>
      <t xml:space="preserve">of East Texas, measured by increased interaction scores on assessments. 
</t>
    </r>
    <r>
      <rPr>
        <b/>
        <sz val="12"/>
        <rFont val="Aptos Narrow"/>
        <family val="2"/>
        <scheme val="minor"/>
      </rPr>
      <t xml:space="preserve">Update Q3: </t>
    </r>
    <r>
      <rPr>
        <sz val="12"/>
        <rFont val="Aptos Narrow"/>
        <family val="2"/>
        <scheme val="minor"/>
      </rPr>
      <t>Funding amount was previously $53,000 and reduced to $29,566 as the cards purchase date was pushed back. $23,434 was reallocated to Texas Rising Star/Quality - Materials &amp; Equipment.</t>
    </r>
  </si>
  <si>
    <r>
      <rPr>
        <b/>
        <sz val="12"/>
        <rFont val="Aptos Narrow"/>
        <family val="2"/>
        <scheme val="minor"/>
      </rPr>
      <t>Activity</t>
    </r>
    <r>
      <rPr>
        <sz val="12"/>
        <rFont val="Aptos Narrow"/>
        <family val="2"/>
        <scheme val="minor"/>
      </rPr>
      <t xml:space="preserve">: East Texas will pay salaries and other personnel costs for 6 to 7 mentor staff.                                                                                                                                                            </t>
    </r>
    <r>
      <rPr>
        <b/>
        <sz val="12"/>
        <rFont val="Aptos Narrow"/>
        <family val="2"/>
        <scheme val="minor"/>
      </rPr>
      <t xml:space="preserve">Target Outreach:  </t>
    </r>
    <r>
      <rPr>
        <sz val="12"/>
        <rFont val="Aptos Narrow"/>
        <family val="2"/>
        <scheme val="minor"/>
      </rPr>
      <t xml:space="preserve"> Mentoring staff provide training, guidance, resources and training for up to 220 childcare programs in the Texas Rising Star process of and maintaining certification.    </t>
    </r>
    <r>
      <rPr>
        <b/>
        <sz val="12"/>
        <rFont val="Aptos Narrow"/>
        <family val="2"/>
        <scheme val="minor"/>
      </rPr>
      <t xml:space="preserve">                                                                                                                                                                                                                                                                                          Measurable Outcome: </t>
    </r>
    <r>
      <rPr>
        <sz val="12"/>
        <rFont val="Aptos Narrow"/>
        <family val="2"/>
        <scheme val="minor"/>
      </rPr>
      <t xml:space="preserve">    Increase the quality of and number of certified childcare programs in East Texas. Increase the number of certified programs to 200.    Each mentor will have a caseload of a minimum  35 childcare programs.                                                                                                                                   </t>
    </r>
  </si>
  <si>
    <t xml:space="preserve">Texas Rising Star Onboarding Incentive            </t>
  </si>
  <si>
    <r>
      <rPr>
        <b/>
        <sz val="12"/>
        <rFont val="Aptos Narrow"/>
        <family val="2"/>
        <scheme val="minor"/>
      </rPr>
      <t>Activity</t>
    </r>
    <r>
      <rPr>
        <sz val="12"/>
        <rFont val="Aptos Narrow"/>
        <family val="2"/>
        <scheme val="minor"/>
      </rPr>
      <t xml:space="preserve">: One-time monetary support of $1000 will be given to an initial onboarding early learning program beginning the process of achieving Texas Rising Star certification. The monetary incentive will help support programs through the purchase of items that will aid in meeting Category 2 Teacher-Child Interaction and Category 4 Indoor and Outdoor Environments. 75% of new programs don’t have the materials to provide quality care. The initial incentive provides a base to build quality on. 
</t>
    </r>
    <r>
      <rPr>
        <b/>
        <sz val="12"/>
        <rFont val="Aptos Narrow"/>
        <family val="2"/>
        <scheme val="minor"/>
      </rPr>
      <t>Target Outreach:</t>
    </r>
    <r>
      <rPr>
        <sz val="12"/>
        <rFont val="Aptos Narrow"/>
        <family val="2"/>
        <scheme val="minor"/>
      </rPr>
      <t xml:space="preserve"> The estimated number of programs to receive the initial monetary support will be 45 programs</t>
    </r>
    <r>
      <rPr>
        <b/>
        <sz val="12"/>
        <rFont val="Aptos Narrow"/>
        <family val="2"/>
        <scheme val="minor"/>
      </rPr>
      <t xml:space="preserve">. 
Measurable Outcome: </t>
    </r>
    <r>
      <rPr>
        <sz val="12"/>
        <rFont val="Aptos Narrow"/>
        <family val="2"/>
        <scheme val="minor"/>
      </rPr>
      <t xml:space="preserve"> Success will be measured by</t>
    </r>
    <r>
      <rPr>
        <b/>
        <sz val="12"/>
        <rFont val="Aptos Narrow"/>
        <family val="2"/>
        <scheme val="minor"/>
      </rPr>
      <t xml:space="preserve"> </t>
    </r>
    <r>
      <rPr>
        <sz val="12"/>
        <rFont val="Aptos Narrow"/>
        <family val="2"/>
        <scheme val="minor"/>
      </rPr>
      <t xml:space="preserve">the number of programs who increase their materials.
</t>
    </r>
    <r>
      <rPr>
        <b/>
        <sz val="12"/>
        <rFont val="Aptos Narrow"/>
        <family val="2"/>
        <scheme val="minor"/>
      </rPr>
      <t xml:space="preserve">Update Q3: </t>
    </r>
    <r>
      <rPr>
        <sz val="12"/>
        <rFont val="Aptos Narrow"/>
        <family val="2"/>
        <scheme val="minor"/>
      </rPr>
      <t>Funding amount was previously $90,000, and reduced to $70,000, as the number of new programs was lower than expected. $20,000 was reallocated to Other - Staff Retention Stipend</t>
    </r>
  </si>
  <si>
    <t xml:space="preserve">Materials and Equipment </t>
  </si>
  <si>
    <t>CCQ 2%
CQF 4%</t>
  </si>
  <si>
    <r>
      <rPr>
        <b/>
        <sz val="12"/>
        <rFont val="Aptos Narrow"/>
        <family val="2"/>
        <scheme val="minor"/>
      </rPr>
      <t>Activity</t>
    </r>
    <r>
      <rPr>
        <sz val="12"/>
        <rFont val="Aptos Narrow"/>
        <family val="2"/>
        <scheme val="minor"/>
      </rPr>
      <t xml:space="preserve">: Improve and maintain the quality of learning environments and experiences within preschool and school age classrooms by providing materials and equipment to child care programs. Classroom needs assessments will be conducted by the mentor and director prior to grant request submission.
</t>
    </r>
    <r>
      <rPr>
        <b/>
        <sz val="12"/>
        <rFont val="Aptos Narrow"/>
        <family val="2"/>
        <scheme val="minor"/>
      </rPr>
      <t>Target Outreach:</t>
    </r>
    <r>
      <rPr>
        <sz val="12"/>
        <rFont val="Aptos Narrow"/>
        <family val="2"/>
        <scheme val="minor"/>
      </rPr>
      <t xml:space="preserve"> A minimum of</t>
    </r>
    <r>
      <rPr>
        <b/>
        <sz val="12"/>
        <rFont val="Aptos Narrow"/>
        <family val="2"/>
        <scheme val="minor"/>
      </rPr>
      <t xml:space="preserve"> </t>
    </r>
    <r>
      <rPr>
        <sz val="12"/>
        <rFont val="Aptos Narrow"/>
        <family val="2"/>
        <scheme val="minor"/>
      </rPr>
      <t xml:space="preserve">175 classrooms within </t>
    </r>
    <r>
      <rPr>
        <strike/>
        <sz val="12"/>
        <rFont val="Aptos Narrow"/>
        <family val="2"/>
        <scheme val="minor"/>
      </rPr>
      <t>200</t>
    </r>
    <r>
      <rPr>
        <b/>
        <sz val="12"/>
        <rFont val="Aptos Narrow"/>
        <family val="2"/>
        <scheme val="minor"/>
      </rPr>
      <t xml:space="preserve"> 225 </t>
    </r>
    <r>
      <rPr>
        <sz val="12"/>
        <rFont val="Aptos Narrow"/>
        <family val="2"/>
        <scheme val="minor"/>
      </rPr>
      <t>programs</t>
    </r>
    <r>
      <rPr>
        <b/>
        <sz val="12"/>
        <rFont val="Aptos Narrow"/>
        <family val="2"/>
        <scheme val="minor"/>
      </rPr>
      <t xml:space="preserve"> </t>
    </r>
    <r>
      <rPr>
        <sz val="12"/>
        <rFont val="Aptos Narrow"/>
        <family val="2"/>
        <scheme val="minor"/>
      </rPr>
      <t xml:space="preserve">will be served. 
</t>
    </r>
    <r>
      <rPr>
        <b/>
        <sz val="12"/>
        <rFont val="Aptos Narrow"/>
        <family val="2"/>
        <scheme val="minor"/>
      </rPr>
      <t>Measurable Outcome:</t>
    </r>
    <r>
      <rPr>
        <sz val="12"/>
        <rFont val="Aptos Narrow"/>
        <family val="2"/>
        <scheme val="minor"/>
      </rPr>
      <t xml:space="preserve"> Quality of classroom environments and learning experiences will be measured utilizing the CARF scores from mock assessments and certification and monitoring assessments. Outcome will be based by comparing previous year monitoring and current Category 2 and 4 Assessment scores for preschool and afterschool classrooms. </t>
    </r>
    <r>
      <rPr>
        <b/>
        <sz val="12"/>
        <rFont val="Aptos Narrow"/>
        <family val="2"/>
        <scheme val="minor"/>
      </rPr>
      <t xml:space="preserve"> </t>
    </r>
    <r>
      <rPr>
        <sz val="12"/>
        <rFont val="Aptos Narrow"/>
        <family val="2"/>
        <scheme val="minor"/>
      </rPr>
      <t xml:space="preserve">
</t>
    </r>
    <r>
      <rPr>
        <i/>
        <sz val="12"/>
        <rFont val="Aptos Narrow"/>
        <family val="2"/>
        <scheme val="minor"/>
      </rPr>
      <t>CCQ  2% ($587,045) will be used for playground and classroom equipment and activities. 
CQF 4% ($256,000) will be used for classroom materials and equipment. ($27,000 CQF funds were reallocated to Other $20,000 to Staff Retention and $7,000 to Three- and Four-Star Staff Bonus activity)</t>
    </r>
    <r>
      <rPr>
        <sz val="12"/>
        <rFont val="Aptos Narrow"/>
        <family val="2"/>
        <scheme val="minor"/>
      </rPr>
      <t xml:space="preserve">
</t>
    </r>
    <r>
      <rPr>
        <b/>
        <sz val="12"/>
        <rFont val="Aptos Narrow"/>
        <family val="2"/>
        <scheme val="minor"/>
      </rPr>
      <t xml:space="preserve">Update Q3: </t>
    </r>
    <r>
      <rPr>
        <sz val="12"/>
        <rFont val="Aptos Narrow"/>
        <family val="2"/>
        <scheme val="minor"/>
      </rPr>
      <t xml:space="preserve">Funding increased from $418,282 to $843,045, in order to support 25 more programs with materials and equipment. The following funds were reallocated to this activity: $351,329 from Health and Safety (CCQ), $23,434 from Texas Rising Star/Quality (CCQ), and $77,000 (CCQ)from Infant/Toddler. </t>
    </r>
  </si>
  <si>
    <t xml:space="preserve"> Higher Certification Incentive</t>
  </si>
  <si>
    <r>
      <rPr>
        <b/>
        <strike/>
        <sz val="12"/>
        <rFont val="Aptos Narrow"/>
        <family val="2"/>
        <scheme val="minor"/>
      </rPr>
      <t xml:space="preserve">Activity: </t>
    </r>
    <r>
      <rPr>
        <strike/>
        <sz val="12"/>
        <rFont val="Aptos Narrow"/>
        <family val="2"/>
        <scheme val="minor"/>
      </rPr>
      <t>Upon initial Texas Rising Star certification and Texas Rising Star recertification as Three- or Four-Star certified, each early learning program will receive a monetary incentive, up to $1,500. The monetary incentive will provide programs funding for materials or equipment that may be needed to improve categories or measures scoring lower on the assessment. The program can also provide stipends to their staff for this achievement. Assessment results indicate measures/categories where funding may be used to improve measure scores.</t>
    </r>
    <r>
      <rPr>
        <b/>
        <strike/>
        <sz val="12"/>
        <rFont val="Aptos Narrow"/>
        <family val="2"/>
        <scheme val="minor"/>
      </rPr>
      <t xml:space="preserve">
Target Outreach: </t>
    </r>
    <r>
      <rPr>
        <strike/>
        <sz val="12"/>
        <rFont val="Aptos Narrow"/>
        <family val="2"/>
        <scheme val="minor"/>
      </rPr>
      <t xml:space="preserve">There will be approximately 50 programs receiving initial assessments and 74 recertification assessments for FY25. 
</t>
    </r>
    <r>
      <rPr>
        <b/>
        <strike/>
        <sz val="12"/>
        <rFont val="Aptos Narrow"/>
        <family val="2"/>
        <scheme val="minor"/>
      </rPr>
      <t xml:space="preserve">Measurable Outcome: </t>
    </r>
    <r>
      <rPr>
        <strike/>
        <sz val="12"/>
        <rFont val="Aptos Narrow"/>
        <family val="2"/>
        <scheme val="minor"/>
      </rPr>
      <t xml:space="preserve">Expectations are at least 90% will achieve a Three- or Four-Star certification.       
</t>
    </r>
    <r>
      <rPr>
        <b/>
        <sz val="12"/>
        <rFont val="Aptos Narrow"/>
        <family val="2"/>
        <scheme val="minor"/>
      </rPr>
      <t xml:space="preserve">Update Q3: </t>
    </r>
    <r>
      <rPr>
        <sz val="12"/>
        <rFont val="Aptos Narrow"/>
        <family val="2"/>
        <scheme val="minor"/>
      </rPr>
      <t>Activity was cancelled due to repetition in another activity. Funding ($125,000) was reallocated to Other - Staff Retention Stipend (CQF funding).</t>
    </r>
  </si>
  <si>
    <t>First Aid Kits/ AED Kits</t>
  </si>
  <si>
    <r>
      <rPr>
        <b/>
        <strike/>
        <sz val="12"/>
        <rFont val="Aptos Narrow"/>
        <family val="2"/>
        <scheme val="minor"/>
      </rPr>
      <t>Activity</t>
    </r>
    <r>
      <rPr>
        <strike/>
        <sz val="12"/>
        <rFont val="Aptos Narrow"/>
        <family val="2"/>
        <scheme val="minor"/>
      </rPr>
      <t xml:space="preserve">: To ensure all CCS programs provide safe, healthy environments and are equipped for emergency health situations, East Texas will purchase first aid/safety kits specific to child care programs and an Automated Electronic Defibrillator (AED) for each Texas Rising Star certified and Entry Level-designated program. The Centralized Assessment Agency conducts screenings, mentors will review to determine that 100% of programs meet licensing compliance requirements. Purchasing this  equipment for centers will help them stay in compliance with Subchapter R, Health Practices and Subchapter T, Physical Facilities in the Childcare Regulations Minimum Standards. Mentors screen annually to determine compliance with state standards. and maintain quality safe environments, comparing safety inspection results.
</t>
    </r>
    <r>
      <rPr>
        <b/>
        <strike/>
        <sz val="12"/>
        <rFont val="Aptos Narrow"/>
        <family val="2"/>
        <scheme val="minor"/>
      </rPr>
      <t>Target Outreach:</t>
    </r>
    <r>
      <rPr>
        <strike/>
        <sz val="12"/>
        <rFont val="Aptos Narrow"/>
        <family val="2"/>
        <scheme val="minor"/>
      </rPr>
      <t xml:space="preserve"> 220 early learning programs within East Texas Board area
</t>
    </r>
    <r>
      <rPr>
        <b/>
        <strike/>
        <sz val="12"/>
        <rFont val="Aptos Narrow"/>
        <family val="2"/>
        <scheme val="minor"/>
      </rPr>
      <t>Measurable Outcome:</t>
    </r>
    <r>
      <rPr>
        <strike/>
        <sz val="12"/>
        <rFont val="Aptos Narrow"/>
        <family val="2"/>
        <scheme val="minor"/>
      </rPr>
      <t xml:space="preserve"> Increase in compliance with CCR Minimum Standards related to First Aid
</t>
    </r>
    <r>
      <rPr>
        <b/>
        <sz val="12"/>
        <rFont val="Aptos Narrow"/>
        <family val="2"/>
        <scheme val="minor"/>
      </rPr>
      <t xml:space="preserve">Update Q3: </t>
    </r>
    <r>
      <rPr>
        <sz val="12"/>
        <rFont val="Aptos Narrow"/>
        <family val="2"/>
        <scheme val="minor"/>
      </rPr>
      <t xml:space="preserve">Activity was cancelled due to the need to fully fund another activity. Funding ($331,329) was reallocated to Texas Rising Star/Quality - Materials &amp; Equipment. </t>
    </r>
  </si>
  <si>
    <t xml:space="preserve">
Security Systems and Other Safety Systems</t>
  </si>
  <si>
    <r>
      <rPr>
        <b/>
        <sz val="12"/>
        <rFont val="Aptos Narrow"/>
        <family val="2"/>
        <scheme val="minor"/>
      </rPr>
      <t>Activity</t>
    </r>
    <r>
      <rPr>
        <sz val="12"/>
        <rFont val="Aptos Narrow"/>
        <family val="2"/>
        <scheme val="minor"/>
      </rPr>
      <t>: The Board may purchase security systems, air purification systems, or playground turf, for early learning programs for the safety of children and provide programs and parents with the satisfaction their children are being protected. Air purification systems provide aid in preventing illnesses and epidemic situations within a program, and will be purchased as needed.</t>
    </r>
    <r>
      <rPr>
        <b/>
        <sz val="12"/>
        <rFont val="Aptos Narrow"/>
        <family val="2"/>
        <scheme val="minor"/>
      </rPr>
      <t xml:space="preserve"> </t>
    </r>
    <r>
      <rPr>
        <sz val="12"/>
        <rFont val="Aptos Narrow"/>
        <family val="2"/>
        <scheme val="minor"/>
      </rPr>
      <t xml:space="preserve">Many children have allergies to natural plants, insects, etc. purchasing turf may curtail allergies. Purchasing safety equipment for centers will help them stay in compliance with Subchapter R, Health Practices and Subchapter T, Physical Facilities in the Childcare Regulations Minimum Standards. The Centralized Assessment Agency will conduct quarterly screenings to ensure programs follow minimum standard guidelines. Mentors provide information on purchasing these items during the program's initial mentor visit, documenting it in mentor visit notes. 
</t>
    </r>
    <r>
      <rPr>
        <b/>
        <sz val="12"/>
        <rFont val="Aptos Narrow"/>
        <family val="2"/>
        <scheme val="minor"/>
      </rPr>
      <t>Target Outreach:</t>
    </r>
    <r>
      <rPr>
        <sz val="12"/>
        <rFont val="Aptos Narrow"/>
        <family val="2"/>
        <scheme val="minor"/>
      </rPr>
      <t xml:space="preserve"> approx. 10 programs may request 
</t>
    </r>
    <r>
      <rPr>
        <b/>
        <sz val="12"/>
        <rFont val="Aptos Narrow"/>
        <family val="2"/>
        <scheme val="minor"/>
      </rPr>
      <t>Measurable Outcome:</t>
    </r>
    <r>
      <rPr>
        <sz val="12"/>
        <rFont val="Aptos Narrow"/>
        <family val="2"/>
        <scheme val="minor"/>
      </rPr>
      <t xml:space="preserve"> Our goal is all children in our 14 county region have access to a safe and healthy environment. Programs will be improving their indoor and outdoor environments aiding in maintaining their program quality. Outcomes will be based</t>
    </r>
    <r>
      <rPr>
        <b/>
        <sz val="12"/>
        <rFont val="Aptos Narrow"/>
        <family val="2"/>
        <scheme val="minor"/>
      </rPr>
      <t xml:space="preserve"> </t>
    </r>
    <r>
      <rPr>
        <sz val="12"/>
        <rFont val="Aptos Narrow"/>
        <family val="2"/>
        <scheme val="minor"/>
      </rPr>
      <t xml:space="preserve">health and safety updates from the licensing screenings.
</t>
    </r>
    <r>
      <rPr>
        <b/>
        <sz val="12"/>
        <rFont val="Aptos Narrow"/>
        <family val="2"/>
        <scheme val="minor"/>
      </rPr>
      <t xml:space="preserve">Update Q3: </t>
    </r>
    <r>
      <rPr>
        <sz val="12"/>
        <rFont val="Aptos Narrow"/>
        <family val="2"/>
        <scheme val="minor"/>
      </rPr>
      <t>Funding amount was previously $65,000 and reduced to $45,000 due to lower number of programs requesting security systems. $20,000 was reallocated to Texas Rising Star/Quality - Materials &amp; Equipment.</t>
    </r>
  </si>
  <si>
    <t>Staff Retention Stipend</t>
  </si>
  <si>
    <r>
      <rPr>
        <b/>
        <sz val="12"/>
        <rFont val="Aptos Narrow"/>
        <family val="2"/>
        <scheme val="minor"/>
      </rPr>
      <t>Activity</t>
    </r>
    <r>
      <rPr>
        <sz val="12"/>
        <rFont val="Aptos Narrow"/>
        <family val="2"/>
        <scheme val="minor"/>
      </rPr>
      <t>: Based on our child care program survey</t>
    </r>
    <r>
      <rPr>
        <b/>
        <sz val="12"/>
        <rFont val="Aptos Narrow"/>
        <family val="2"/>
        <scheme val="minor"/>
      </rPr>
      <t xml:space="preserve"> </t>
    </r>
    <r>
      <rPr>
        <sz val="12"/>
        <rFont val="Aptos Narrow"/>
        <family val="2"/>
        <scheme val="minor"/>
      </rPr>
      <t xml:space="preserve">we determined the need for a staff retention stipend to aid in stabilizing the child care workforce. Staff retention is considered a factor in providing quality child care. Staff working in certified programs will be eligible to apply for a retention stipend depending on  length of employment with their program. Stipends will be awarded for 1 year-$250, 2 years-$500, 5 years-$750 and 10 years plus-$1500 The Staff will provide proof of employment with the same program for the listed time frames. Verification will include director attestation plus pay stubs for 4 pay periods. Stipends will be offered twice a year: January and June.
</t>
    </r>
    <r>
      <rPr>
        <b/>
        <sz val="12"/>
        <rFont val="Aptos Narrow"/>
        <family val="2"/>
        <scheme val="minor"/>
      </rPr>
      <t>Target Outreach:</t>
    </r>
    <r>
      <rPr>
        <sz val="12"/>
        <rFont val="Aptos Narrow"/>
        <family val="2"/>
        <scheme val="minor"/>
      </rPr>
      <t xml:space="preserve"> An estimate of</t>
    </r>
    <r>
      <rPr>
        <b/>
        <sz val="12"/>
        <rFont val="Aptos Narrow"/>
        <family val="2"/>
        <scheme val="minor"/>
      </rPr>
      <t xml:space="preserve"> </t>
    </r>
    <r>
      <rPr>
        <strike/>
        <sz val="12"/>
        <rFont val="Aptos Narrow"/>
        <family val="2"/>
        <scheme val="minor"/>
      </rPr>
      <t>600</t>
    </r>
    <r>
      <rPr>
        <sz val="12"/>
        <rFont val="Aptos Narrow"/>
        <family val="2"/>
        <scheme val="minor"/>
      </rPr>
      <t xml:space="preserve"> 1,000 staff</t>
    </r>
    <r>
      <rPr>
        <b/>
        <sz val="12"/>
        <rFont val="Aptos Narrow"/>
        <family val="2"/>
        <scheme val="minor"/>
      </rPr>
      <t xml:space="preserve"> 
Measurable Outcome: </t>
    </r>
    <r>
      <rPr>
        <sz val="12"/>
        <rFont val="Aptos Narrow"/>
        <family val="2"/>
        <scheme val="minor"/>
      </rPr>
      <t xml:space="preserve">Incentivize at least 75% of currently employed staff remain employed with the same early learning program for longer periods of time. 
</t>
    </r>
    <r>
      <rPr>
        <b/>
        <sz val="12"/>
        <rFont val="Aptos Narrow"/>
        <family val="2"/>
        <scheme val="minor"/>
      </rPr>
      <t xml:space="preserve">Update Q3: </t>
    </r>
    <r>
      <rPr>
        <sz val="12"/>
        <rFont val="Aptos Narrow"/>
        <family val="2"/>
        <scheme val="minor"/>
      </rPr>
      <t>Funding increased from $373,000 to $648,000, due to the Board deciding all early learning staff should receive awards for 1, 2, 5, and 10 years whether it was an anniversary year or no. Funding from other activities were reallocated to add $275,000 to accommodate an additional 400 staff - $60,000 from Infant/Toddler - Equipment and Materials, $50,000 from Professional Development - CDA Credential Support, $20,000 from Texas Rising Star - Initial Incentive and $125,000 from Higher Certification Incentive and $20,000 from Texas Rising Star - Equipment &amp; Material.</t>
    </r>
  </si>
  <si>
    <t>Three- or Four-Star Certified Staff Bonus Incentive</t>
  </si>
  <si>
    <r>
      <rPr>
        <b/>
        <sz val="12"/>
        <rFont val="Aptos Narrow"/>
        <family val="2"/>
        <scheme val="minor"/>
      </rPr>
      <t>Activity:</t>
    </r>
    <r>
      <rPr>
        <sz val="12"/>
        <rFont val="Aptos Narrow"/>
        <family val="2"/>
        <scheme val="minor"/>
      </rPr>
      <t xml:space="preserve"> Upon initial Texas Rising Star certification and recertification, each Three- or Four-Star program will receive up to $1500 (dependent on number of staff) to divide among staff. Each staff member will receive maximum of $100 bonus.                                                                                    
</t>
    </r>
    <r>
      <rPr>
        <b/>
        <sz val="12"/>
        <rFont val="Aptos Narrow"/>
        <family val="2"/>
        <scheme val="minor"/>
      </rPr>
      <t>Target Outreach:</t>
    </r>
    <r>
      <rPr>
        <sz val="12"/>
        <rFont val="Aptos Narrow"/>
        <family val="2"/>
        <scheme val="minor"/>
      </rPr>
      <t xml:space="preserve">  Approximately 400 staff of 65 Three- or Four-Star programs
</t>
    </r>
    <r>
      <rPr>
        <b/>
        <sz val="12"/>
        <rFont val="Aptos Narrow"/>
        <family val="2"/>
        <scheme val="minor"/>
      </rPr>
      <t xml:space="preserve">Measurable Outcome: </t>
    </r>
    <r>
      <rPr>
        <sz val="12"/>
        <rFont val="Aptos Narrow"/>
        <family val="2"/>
        <scheme val="minor"/>
      </rPr>
      <t xml:space="preserve">Expectations are at least 90% of Initial and Recertification assessments will achieve a Three- or Four-Star certification providing a bonus for 100% of staff receiving the certification staff bonus.
</t>
    </r>
    <r>
      <rPr>
        <b/>
        <sz val="12"/>
        <rFont val="Aptos Narrow"/>
        <family val="2"/>
        <scheme val="minor"/>
      </rPr>
      <t xml:space="preserve">Update Q3: </t>
    </r>
    <r>
      <rPr>
        <sz val="12"/>
        <rFont val="Aptos Narrow"/>
        <family val="2"/>
        <scheme val="minor"/>
      </rPr>
      <t>Funding increased from $107,000 to $114,000, due to an increase in programs achieving Three- and Four-Star certification. Funding from Texas Rising Star - Materials &amp; Equipment was reallocated to add $7,000.</t>
    </r>
  </si>
  <si>
    <t xml:space="preserve">The Golden Crescent Workforce Solutions mentors assessed the needs of our child care programs through an online survey, a handwritten needs assessment, and mentor observations at child care centers. We also held a discussion during the Directors Professional Learning Community to allow anyone who wished to add additional input the opportunity to do so. 
We will measure the success of our initiatives by seeing an increase in the number of centers receiving a higher rating in the Texas Rising Star measures as compared to the centers certified in 2023-2024. We will see a decrease in the number of staff turnovers at our child care program locations, while seeing improved high-quality learning offered in each classroom. 
Supports provided will be: Professional Development through the CCEI online platform and the WSGC Director planners. The directors indicated on the surveys listed above that a Professional Planner would be of benefit to them in providing professional development opportunities for the staff at their centers. In response to the needs indicated throughout the surveys, we will provide learning resources for Indoor/Outdoor Environments, materials for Literacy Environments, and Math/Science Initiatives. These supports will help child care programs in achieving a quality learning environment as well as meeting the Texas Rising Star measures; both structural and points based. The Infant /Toddler learning environments will show an improvement in the quality of care based on the professional development offered to the staff and the learning materials for Infant/Toddlers. These will be measured in the assessment tools (FARF and CARF specifically) for Categories 2 and 4. 
The activities planned align with the Board Strategic Plan of promoting higher quality child care and increased school readiness throughout the Golden Crescent area. </t>
  </si>
  <si>
    <t>Infant and Toddler Indoor  Environments (Materials &amp; Equipment)</t>
  </si>
  <si>
    <r>
      <rPr>
        <b/>
        <sz val="12"/>
        <rFont val="Calibri"/>
        <family val="2"/>
      </rPr>
      <t>Activity:</t>
    </r>
    <r>
      <rPr>
        <sz val="12"/>
        <rFont val="Calibri"/>
        <family val="2"/>
      </rPr>
      <t xml:space="preserve"> Golden Crescent WS will provide materials, equipment, and resources specific to infant and toddler development. This will improve and maintain the quality of multiple learning environments within infant and toddler classrooms. All classrooms will utilize materials given to them to support the standard P-ILE-1, P-ILE-02, P-ILE-04, and P-ILE-05. 
</t>
    </r>
    <r>
      <rPr>
        <b/>
        <sz val="12"/>
        <rFont val="Calibri"/>
        <family val="2"/>
      </rPr>
      <t>Target Outreach:</t>
    </r>
    <r>
      <rPr>
        <sz val="12"/>
        <rFont val="Calibri"/>
        <family val="2"/>
      </rPr>
      <t xml:space="preserve"> A minimum of 130 classrooms will be served within 62 child care programs. 
</t>
    </r>
    <r>
      <rPr>
        <b/>
        <sz val="12"/>
        <rFont val="Calibri"/>
        <family val="2"/>
      </rPr>
      <t>Measurable Outcome:</t>
    </r>
    <r>
      <rPr>
        <sz val="12"/>
        <rFont val="Calibri"/>
        <family val="2"/>
      </rPr>
      <t xml:space="preserve"> Measurable outcomes will be based on Entry Level designation assessment results in Category 4 and the number of classrooms scoring 3 on the Texas Rising Star assessment.  
</t>
    </r>
    <r>
      <rPr>
        <b/>
        <sz val="12"/>
        <rFont val="Calibri"/>
        <family val="2"/>
      </rPr>
      <t xml:space="preserve">Update Q3: </t>
    </r>
    <r>
      <rPr>
        <sz val="12"/>
        <rFont val="Calibri"/>
        <family val="2"/>
      </rPr>
      <t>Added $39,000 funding of previously unallocated CCQ funds to the $21,000 for a total of $60,000 due to the decision not to pursue the CCEI purchase until FY2026. This allowed the Board to increase the amount awarded/spent per program. Quarter implemented updated due to Infant &amp; Toddler Indoor Materials were actually purchased and distributed in Quarter 1 (Oct. 2024).</t>
    </r>
  </si>
  <si>
    <t>Infant &amp; Toddler Expansion Grant</t>
  </si>
  <si>
    <r>
      <rPr>
        <b/>
        <sz val="12"/>
        <color rgb="FF000000"/>
        <rFont val="Calibri"/>
        <family val="2"/>
      </rPr>
      <t>Activity</t>
    </r>
    <r>
      <rPr>
        <sz val="12"/>
        <color rgb="FF000000"/>
        <rFont val="Calibri"/>
        <family val="2"/>
      </rPr>
      <t xml:space="preserve">: Child care programs will be encouraged to apply for an Infant/Toddler Expansion Grant focused on improving the infant/toddler learning environment and allowing for more infants and toddlers to be served. The grant would include the purchase of age-appropriate shelving, rocking chairs, cribs, and changing tables. Also included would be bins, tubs, boppy, music appreciation items (CD player w/CD's), etc.  
</t>
    </r>
    <r>
      <rPr>
        <b/>
        <sz val="12"/>
        <color rgb="FF000000"/>
        <rFont val="Calibri"/>
        <family val="2"/>
      </rPr>
      <t>Target Outreach:</t>
    </r>
    <r>
      <rPr>
        <sz val="12"/>
        <color rgb="FF000000"/>
        <rFont val="Calibri"/>
        <family val="2"/>
      </rPr>
      <t xml:space="preserve"> We estimate a total of 10 programs will receive the Infant/Toddler Expansion Grant, directly impacting at minimum 100 children.  
</t>
    </r>
    <r>
      <rPr>
        <b/>
        <sz val="12"/>
        <color rgb="FF000000"/>
        <rFont val="Calibri"/>
        <family val="2"/>
      </rPr>
      <t>Measurable Outcome:</t>
    </r>
    <r>
      <rPr>
        <sz val="12"/>
        <color rgb="FF000000"/>
        <rFont val="Calibri"/>
        <family val="2"/>
      </rPr>
      <t xml:space="preserve"> We will measure this outcome by post-survey data and increased capacities to serve infant and toddlers.</t>
    </r>
  </si>
  <si>
    <t>Infant and Toddler Outdoor  Environments (Materials &amp; Equipment)</t>
  </si>
  <si>
    <r>
      <rPr>
        <b/>
        <sz val="12"/>
        <color rgb="FF000000"/>
        <rFont val="Aptos Narrow"/>
        <family val="2"/>
        <scheme val="minor"/>
      </rPr>
      <t xml:space="preserve">Activity: </t>
    </r>
    <r>
      <rPr>
        <sz val="12"/>
        <color rgb="FF000000"/>
        <rFont val="Aptos Narrow"/>
        <family val="2"/>
        <scheme val="minor"/>
      </rPr>
      <t xml:space="preserve">Golden Crescent WS will provide materials, equipment, and resources specific to infant and toddler development. This will improve and maintain the quality of infant and toddler outdoor learning environments. 
</t>
    </r>
    <r>
      <rPr>
        <b/>
        <sz val="12"/>
        <color rgb="FF000000"/>
        <rFont val="Aptos Narrow"/>
        <family val="2"/>
        <scheme val="minor"/>
      </rPr>
      <t>Target Outreach:</t>
    </r>
    <r>
      <rPr>
        <sz val="12"/>
        <color rgb="FF000000"/>
        <rFont val="Aptos Narrow"/>
        <family val="2"/>
        <scheme val="minor"/>
      </rPr>
      <t xml:space="preserve"> The impact will reach 62 programs with approximately 800 infant/toddlers. 
</t>
    </r>
    <r>
      <rPr>
        <b/>
        <sz val="12"/>
        <color rgb="FF000000"/>
        <rFont val="Aptos Narrow"/>
        <family val="2"/>
        <scheme val="minor"/>
      </rPr>
      <t>Measurable Outcome:</t>
    </r>
    <r>
      <rPr>
        <sz val="12"/>
        <color rgb="FF000000"/>
        <rFont val="Aptos Narrow"/>
        <family val="2"/>
        <scheme val="minor"/>
      </rPr>
      <t xml:space="preserve"> The measurable outcomes will be observed by the number of interest areas for infants and toddlers in the outdoor learning environment. Texas Rising Star assessment scores will indicate a higher rating in Category 4, as compared to 2023-24.   </t>
    </r>
  </si>
  <si>
    <r>
      <rPr>
        <b/>
        <sz val="12"/>
        <rFont val="Aptos Narrow"/>
        <family val="2"/>
        <scheme val="minor"/>
      </rPr>
      <t>Activity</t>
    </r>
    <r>
      <rPr>
        <sz val="12"/>
        <rFont val="Aptos Narrow"/>
        <family val="2"/>
        <scheme val="minor"/>
      </rPr>
      <t xml:space="preserve">: This activity will provide age-appropriate training for child care program staff. Training will be provided in targeted areas such as working with children with disabilities, addressing behavior issues, business strategies, curriculum, and other trainings as identified. The trainings will take place once a month. The trainings will assist child care child care programs and teachers with their required annual training hours. Training will specifically include FrogStreet Curriculum training for program staff who received this curriculum from the Board.
</t>
    </r>
    <r>
      <rPr>
        <b/>
        <sz val="12"/>
        <rFont val="Aptos Narrow"/>
        <family val="2"/>
        <scheme val="minor"/>
      </rPr>
      <t xml:space="preserve">Target Outreach:  </t>
    </r>
    <r>
      <rPr>
        <sz val="12"/>
        <rFont val="Aptos Narrow"/>
        <family val="2"/>
        <scheme val="minor"/>
      </rPr>
      <t xml:space="preserve">Golden Crescent's target is at minimum 50 teachers per training, to include directors. 
</t>
    </r>
    <r>
      <rPr>
        <b/>
        <sz val="12"/>
        <rFont val="Aptos Narrow"/>
        <family val="2"/>
        <scheme val="minor"/>
      </rPr>
      <t>Measurable Outcome:</t>
    </r>
    <r>
      <rPr>
        <sz val="12"/>
        <rFont val="Aptos Narrow"/>
        <family val="2"/>
        <scheme val="minor"/>
      </rPr>
      <t xml:space="preserve"> Mentors will see an increase in the number of staff participants in monthly trainings. We will be tracking the attendance of the child care child care programs to ensure they are taking advantage of the trainings being offered and encourage when those not participating.  </t>
    </r>
  </si>
  <si>
    <t>Child Care Symposium</t>
  </si>
  <si>
    <t xml:space="preserve">CQF 4% </t>
  </si>
  <si>
    <r>
      <rPr>
        <b/>
        <sz val="12"/>
        <rFont val="Aptos Narrow"/>
        <family val="2"/>
        <scheme val="minor"/>
      </rPr>
      <t>Activity</t>
    </r>
    <r>
      <rPr>
        <sz val="12"/>
        <rFont val="Aptos Narrow"/>
        <family val="2"/>
        <scheme val="minor"/>
      </rPr>
      <t xml:space="preserve">: Golden Crescent WS will host a Child Care Symposium to include multiple training sessions with speakers addressing and promoting the best practices for child care owners, directors, and staff. The Child Care Symposium is an extension of the professional development training workshops. These events consist of breakout sessions on early childhood topics that will be requested by child care programs through survey information. Participants will receive credit for 6 clock hours of training. 
</t>
    </r>
    <r>
      <rPr>
        <b/>
        <sz val="12"/>
        <rFont val="Aptos Narrow"/>
        <family val="2"/>
        <scheme val="minor"/>
      </rPr>
      <t>Target Outreach:</t>
    </r>
    <r>
      <rPr>
        <sz val="12"/>
        <rFont val="Aptos Narrow"/>
        <family val="2"/>
        <scheme val="minor"/>
      </rPr>
      <t xml:space="preserve"> The estimated reach for this event will be 75 child care staff in attendance at the symposium. 
</t>
    </r>
    <r>
      <rPr>
        <b/>
        <sz val="12"/>
        <rFont val="Aptos Narrow"/>
        <family val="2"/>
        <scheme val="minor"/>
      </rPr>
      <t xml:space="preserve">Measurable Outcome: </t>
    </r>
    <r>
      <rPr>
        <sz val="12"/>
        <rFont val="Aptos Narrow"/>
        <family val="2"/>
        <scheme val="minor"/>
      </rPr>
      <t xml:space="preserve">Success will be measured based on the number of child care staff in attendance. 90% of participants will find the symposium beneficial in the post evaluation survey.
</t>
    </r>
    <r>
      <rPr>
        <b/>
        <sz val="12"/>
        <rFont val="Aptos Narrow"/>
        <family val="2"/>
        <scheme val="minor"/>
      </rPr>
      <t>Update Q3:</t>
    </r>
    <r>
      <rPr>
        <sz val="12"/>
        <rFont val="Aptos Narrow"/>
        <family val="2"/>
        <scheme val="minor"/>
      </rPr>
      <t xml:space="preserve"> Added $10,000 CQF funding from previously unallocated funds due to a need for additional financial support of the symposium.</t>
    </r>
  </si>
  <si>
    <t>Child Care Education Institute (CCEI) Platform</t>
  </si>
  <si>
    <r>
      <rPr>
        <strike/>
        <sz val="12"/>
        <rFont val="Aptos Narrow"/>
        <family val="2"/>
        <scheme val="minor"/>
      </rPr>
      <t xml:space="preserve">Activity: Child Care Education Institute (CCEI) Platform fees will be purchased for child care programs to help practitioners meet the training requirements for Texas Rising Star. CCEI is accepted by Child Care Regulation to meet up to 80% of annual training requirements. The remaining 20% will be face to face training. 
Target Outreach: The estimated reach will be 268 classroom teachers (and co-teachers/aides as applicable) and 62 directors. 
Measurable Outcome: Measurable outcomes will be child care centers earning 3 points for the following measures in Category 1: S-DQT and S-COTQ on the Facility Assessment Record Form related to staff training hours and certificates.
</t>
    </r>
    <r>
      <rPr>
        <b/>
        <sz val="12"/>
        <rFont val="Aptos Narrow"/>
        <family val="2"/>
        <scheme val="minor"/>
      </rPr>
      <t xml:space="preserve">
Update Q3: </t>
    </r>
    <r>
      <rPr>
        <sz val="12"/>
        <rFont val="Aptos Narrow"/>
        <family val="2"/>
        <scheme val="minor"/>
      </rPr>
      <t>Board decided to reallocate funding ($30,938) for this activity to the Infant and Toddler Indoor Environments activity. The Board will  look into supporting this initiative in the next fiscal year.</t>
    </r>
  </si>
  <si>
    <r>
      <t xml:space="preserve">Activity: </t>
    </r>
    <r>
      <rPr>
        <sz val="12"/>
        <rFont val="Aptos Narrow"/>
        <family val="2"/>
        <scheme val="minor"/>
      </rPr>
      <t xml:space="preserve">Mentoring functions will continue with current Texas Rising Star programs, along with new CCS programs. Funds will be used to strongly support mentoring activities at new facilities working towards Texas Rising Star certification. Mentors will encourage, strengthen and give guidance on quality early childhood education practices. </t>
    </r>
    <r>
      <rPr>
        <b/>
        <sz val="12"/>
        <rFont val="Aptos Narrow"/>
        <family val="2"/>
        <scheme val="minor"/>
      </rPr>
      <t xml:space="preserve">
Targeted Outreach: </t>
    </r>
    <r>
      <rPr>
        <sz val="12"/>
        <rFont val="Aptos Narrow"/>
        <family val="2"/>
        <scheme val="minor"/>
      </rPr>
      <t>The estimated reach of this activity is up to 62 child care programs.</t>
    </r>
    <r>
      <rPr>
        <b/>
        <sz val="12"/>
        <rFont val="Aptos Narrow"/>
        <family val="2"/>
        <scheme val="minor"/>
      </rPr>
      <t xml:space="preserve">
Measurable Outcomes: </t>
    </r>
    <r>
      <rPr>
        <sz val="12"/>
        <rFont val="Aptos Narrow"/>
        <family val="2"/>
        <scheme val="minor"/>
      </rPr>
      <t>The Board will measure this activity's outcome by the number of facilities that obtain mentor activities. The Board will measure success by gauging Texas Rising Star facilities retention of Texas Rising Star certification, while offering mentoring activities to additional facilities pursuing Texas Rising Star certification.</t>
    </r>
  </si>
  <si>
    <t>FrogStreet Curriculum Purchase</t>
  </si>
  <si>
    <r>
      <rPr>
        <b/>
        <sz val="12"/>
        <color rgb="FF000000"/>
        <rFont val="Aptos Narrow"/>
        <family val="2"/>
        <scheme val="minor"/>
      </rPr>
      <t>Activity</t>
    </r>
    <r>
      <rPr>
        <sz val="12"/>
        <color rgb="FF000000"/>
        <rFont val="Aptos Narrow"/>
        <family val="2"/>
        <scheme val="minor"/>
      </rPr>
      <t xml:space="preserve">: Golden Crescent WS will purchase FrogStreet curriculum kits for teachers that work with infant-PK children. Having an approved curriculum provides point on the Texas Rising Star assessment tool in category 3 (P-PM-03).  
</t>
    </r>
    <r>
      <rPr>
        <b/>
        <sz val="12"/>
        <color rgb="FF000000"/>
        <rFont val="Aptos Narrow"/>
        <family val="2"/>
        <scheme val="minor"/>
      </rPr>
      <t>Target Outreach:</t>
    </r>
    <r>
      <rPr>
        <sz val="12"/>
        <color rgb="FF000000"/>
        <rFont val="Aptos Narrow"/>
        <family val="2"/>
        <scheme val="minor"/>
      </rPr>
      <t xml:space="preserve"> An estimated 20 classrooms within 5 programs will be provided with curriculum.  
</t>
    </r>
    <r>
      <rPr>
        <b/>
        <sz val="12"/>
        <color rgb="FF000000"/>
        <rFont val="Aptos Narrow"/>
        <family val="2"/>
        <scheme val="minor"/>
      </rPr>
      <t>Measurable Outcome:</t>
    </r>
    <r>
      <rPr>
        <sz val="12"/>
        <color rgb="FF000000"/>
        <rFont val="Aptos Narrow"/>
        <family val="2"/>
        <scheme val="minor"/>
      </rPr>
      <t xml:space="preserve"> With the use of formal curriculum by program classrooms, there will be an increase in the points-based measure related to curriculum in the assessment. Child care programs will obtain points during their assessment for having an approved curriculum and appropriate lesson plans.</t>
    </r>
  </si>
  <si>
    <t>Outdoor Learning Environments</t>
  </si>
  <si>
    <r>
      <t xml:space="preserve">Activity:  </t>
    </r>
    <r>
      <rPr>
        <sz val="12"/>
        <rFont val="Aptos Narrow"/>
        <family val="2"/>
        <scheme val="minor"/>
      </rPr>
      <t xml:space="preserve">Golden Crescent WS will support outdoor learning environments by purchasing materials for outdoor use. Based on survey data from child care programs, this area needs improvement. By doing so, child care programs will meet the criteria associated with Category 4 - Outdoor Environments. 
</t>
    </r>
    <r>
      <rPr>
        <b/>
        <sz val="12"/>
        <rFont val="Aptos Narrow"/>
        <family val="2"/>
        <scheme val="minor"/>
      </rPr>
      <t>Target Outreach:</t>
    </r>
    <r>
      <rPr>
        <sz val="12"/>
        <rFont val="Aptos Narrow"/>
        <family val="2"/>
        <scheme val="minor"/>
      </rPr>
      <t xml:space="preserve"> The estimated reach will be 62 child care programs. 
</t>
    </r>
    <r>
      <rPr>
        <b/>
        <sz val="12"/>
        <rFont val="Aptos Narrow"/>
        <family val="2"/>
        <scheme val="minor"/>
      </rPr>
      <t>Measurable Outcome:</t>
    </r>
    <r>
      <rPr>
        <sz val="12"/>
        <rFont val="Aptos Narrow"/>
        <family val="2"/>
        <scheme val="minor"/>
      </rPr>
      <t xml:space="preserve"> Texas Rising Star-certified centers will show an increase in their star ratings in Category 4 and Entry Level-designated child care programs will receive full point values for measures in Category 4. Based on the assessment results, recertifications should show an increase in their scores as well.  </t>
    </r>
    <r>
      <rPr>
        <b/>
        <sz val="12"/>
        <rFont val="Aptos Narrow"/>
        <family val="2"/>
        <scheme val="minor"/>
      </rPr>
      <t xml:space="preserve">
Update Q3: </t>
    </r>
    <r>
      <rPr>
        <sz val="12"/>
        <rFont val="Aptos Narrow"/>
        <family val="2"/>
        <scheme val="minor"/>
      </rPr>
      <t>Added $28,000 of previously unallocated CQF funds due to the needs indicated by child care programs on the Child Care Quality Survey Needs Assessment. This allowed the Board to better support outdoor learning environment needs.</t>
    </r>
  </si>
  <si>
    <t>Math and Science Materials</t>
  </si>
  <si>
    <r>
      <t xml:space="preserve">Activity: </t>
    </r>
    <r>
      <rPr>
        <sz val="12"/>
        <color rgb="FF000000"/>
        <rFont val="Aptos Narrow"/>
        <family val="2"/>
        <scheme val="minor"/>
      </rPr>
      <t xml:space="preserve">Golden Crescent WS will support indoor learning environments within child care programs by purchasing materials for science and math. Based on survey data from child care programs these areas need improvement/support. 
</t>
    </r>
    <r>
      <rPr>
        <b/>
        <sz val="12"/>
        <color rgb="FF000000"/>
        <rFont val="Aptos Narrow"/>
        <family val="2"/>
        <scheme val="minor"/>
      </rPr>
      <t xml:space="preserve">Target Outreach: </t>
    </r>
    <r>
      <rPr>
        <sz val="12"/>
        <color rgb="FF000000"/>
        <rFont val="Aptos Narrow"/>
        <family val="2"/>
        <scheme val="minor"/>
      </rPr>
      <t xml:space="preserve">The estimated reach will be 62 child care centers. 
</t>
    </r>
    <r>
      <rPr>
        <b/>
        <sz val="12"/>
        <color rgb="FF000000"/>
        <rFont val="Aptos Narrow"/>
        <family val="2"/>
        <scheme val="minor"/>
      </rPr>
      <t>Measurable Outcome:</t>
    </r>
    <r>
      <rPr>
        <sz val="12"/>
        <color rgb="FF000000"/>
        <rFont val="Aptos Narrow"/>
        <family val="2"/>
        <scheme val="minor"/>
      </rPr>
      <t xml:space="preserve"> Measurable outcomes will be an increase in interest areas for children during center station time. This will also increase the number of real items assessors will see while observing classrooms, which will give practitioners additional points on the assessment tool.               
</t>
    </r>
  </si>
  <si>
    <t>Director Planners</t>
  </si>
  <si>
    <r>
      <t xml:space="preserve">Activity: </t>
    </r>
    <r>
      <rPr>
        <sz val="12"/>
        <rFont val="Aptos Narrow"/>
        <family val="2"/>
        <scheme val="minor"/>
      </rPr>
      <t>Director Planners will be purchased and provided to child care program directors to help organize and support them in the Texas Rising Star certification process. Training dates will already be pre-noted in them by month. The planners will also show improved planning for activities for those already certified.</t>
    </r>
    <r>
      <rPr>
        <b/>
        <sz val="12"/>
        <rFont val="Aptos Narrow"/>
        <family val="2"/>
        <scheme val="minor"/>
      </rPr>
      <t xml:space="preserve"> 
Target Outreach: </t>
    </r>
    <r>
      <rPr>
        <sz val="12"/>
        <rFont val="Aptos Narrow"/>
        <family val="2"/>
        <scheme val="minor"/>
      </rPr>
      <t xml:space="preserve">The estimated reach will be 62 child care program directors. 
</t>
    </r>
    <r>
      <rPr>
        <b/>
        <sz val="12"/>
        <rFont val="Aptos Narrow"/>
        <family val="2"/>
        <scheme val="minor"/>
      </rPr>
      <t xml:space="preserve">Measurable Outcome: </t>
    </r>
    <r>
      <rPr>
        <sz val="12"/>
        <rFont val="Aptos Narrow"/>
        <family val="2"/>
        <scheme val="minor"/>
      </rPr>
      <t xml:space="preserve">Measurable outcomes will be an increased attendance at director's professional development trainings, improved staff retention rates and adding an additional resource for classroom activity planning in conjunction with quality care indoor/outdoor learning environments. 
</t>
    </r>
    <r>
      <rPr>
        <b/>
        <sz val="12"/>
        <rFont val="Aptos Narrow"/>
        <family val="2"/>
        <scheme val="minor"/>
      </rPr>
      <t>No quality funds were used to purchase these planners.</t>
    </r>
  </si>
  <si>
    <t>Staff Retention Incentives</t>
  </si>
  <si>
    <r>
      <t xml:space="preserve">Activity: </t>
    </r>
    <r>
      <rPr>
        <sz val="12"/>
        <color rgb="FF000000"/>
        <rFont val="Aptos Narrow"/>
        <family val="2"/>
        <scheme val="minor"/>
      </rPr>
      <t xml:space="preserve">Incentives will assist with the retention of staff at contracted child care programs. They will be available to staff working at centers who earn a Two-, Three-, or Four-Star certification with Texas Rising Star. Retention Bonuses will be issued in January 2025 and July 2025. Flat rate of $250.00 per staff to include director, classroom teachers, kitchen staff, transportation driver (where needed, if different than other staff already included). Staff must remain continually employed for the 6 months prior to the incentive being issued. 
</t>
    </r>
    <r>
      <rPr>
        <b/>
        <sz val="12"/>
        <color rgb="FF000000"/>
        <rFont val="Aptos Narrow"/>
        <family val="2"/>
        <scheme val="minor"/>
      </rPr>
      <t>Target Outreach:</t>
    </r>
    <r>
      <rPr>
        <sz val="12"/>
        <color rgb="FF000000"/>
        <rFont val="Aptos Narrow"/>
        <family val="2"/>
        <scheme val="minor"/>
      </rPr>
      <t xml:space="preserve"> This incentive will be provided to approximately 330 directors and employees. 
</t>
    </r>
    <r>
      <rPr>
        <b/>
        <sz val="12"/>
        <color rgb="FF000000"/>
        <rFont val="Aptos Narrow"/>
        <family val="2"/>
        <scheme val="minor"/>
      </rPr>
      <t>Measurable Outcome:</t>
    </r>
    <r>
      <rPr>
        <sz val="12"/>
        <color rgb="FF000000"/>
        <rFont val="Aptos Narrow"/>
        <family val="2"/>
        <scheme val="minor"/>
      </rPr>
      <t xml:space="preserve"> Measurable outcomes will be staff retaining employment at the child care facilities for extended time frames. We will determine this by pre/post data of staff rosters in each center. The number of staff members who retain employment from year to year will increase. This allows owners/directors to maintain highly qualified staff in the workplace.</t>
    </r>
  </si>
  <si>
    <t>The Board issued a needs assessment survey to all Texas Rising Star and Entry Level-designated early learning programs over the summer to better understand the needs of programs and to inform and improve services and supports for quality child care in the region. The child care advisory council also provided valuable feedback and input to help the Board in the development of our child care quality activities and services.
The Board will use a variety of data sources to measure how we successfully met the needs of early learning programs and how we advanced child care quality through our activities. These will include: satisfaction surveys; increased number of quality rated programs; increased business acumen to operate programs and retain staff; and increased educational achievement. 
The Board is committed to expanding the supply of quality early learning programs across the 13-county region to enhance the quality of early education and child care for families and the future workforce. Currently, over 1,800 early learning programs in the Gulf Coast region provide education and learning experiences to more than 38,000 income eligible children receiving financial aid scholarships. The Board supports early learning programs who aspire to provide quality learning experiences for children in a safe, educational, and nurturing environment. We support the learning and professional development opportunities for child care teachers to improve their pedagogical practices; and  we engage families to support them as their child’s first and primary teacher.</t>
  </si>
  <si>
    <t>Classroom equipment and materials - New classrooms</t>
  </si>
  <si>
    <r>
      <rPr>
        <b/>
        <sz val="11"/>
        <color rgb="FF000000"/>
        <rFont val="Calibri"/>
        <family val="2"/>
      </rPr>
      <t xml:space="preserve">Activity: </t>
    </r>
    <r>
      <rPr>
        <sz val="11"/>
        <color rgb="FF000000"/>
        <rFont val="Calibri"/>
        <family val="2"/>
      </rPr>
      <t xml:space="preserve">The Board will provide a $6,000 incentive per Infant or Toddler classroom for Texas Rising Star and assessment ready Entry Level-designated programs to open new infant or toddler classrooms. The program may purchase equipment and materials, such as cribs, changing tables, rocking chairs, shelving, and rugs for these new classrooms. The Board conducted a needs assessment with all Texas Rising Star and Entry Level-designated programs and several programs expressed an interest in receiving funds to purchase equipment and materials for new infant and toddler classrooms.
</t>
    </r>
    <r>
      <rPr>
        <b/>
        <sz val="11"/>
        <color rgb="FF000000"/>
        <rFont val="Calibri"/>
        <family val="2"/>
      </rPr>
      <t>Targeted Outreach:</t>
    </r>
    <r>
      <rPr>
        <sz val="11"/>
        <color rgb="FF000000"/>
        <rFont val="Calibri"/>
        <family val="2"/>
      </rPr>
      <t xml:space="preserve"> The estimated reach is 100 new classrooms at 100 programs. We anticipate adding 500 new infant and toddler slots.  
</t>
    </r>
    <r>
      <rPr>
        <b/>
        <sz val="11"/>
        <color rgb="FF000000"/>
        <rFont val="Calibri"/>
        <family val="2"/>
      </rPr>
      <t xml:space="preserve">Measurable Outcome: </t>
    </r>
    <r>
      <rPr>
        <sz val="11"/>
        <color rgb="FF000000"/>
        <rFont val="Calibri"/>
        <family val="2"/>
      </rPr>
      <t xml:space="preserve"> 90% of early learning programs reporting satisfaction with the board's response to their infant and toddler needs on a survey. </t>
    </r>
  </si>
  <si>
    <t>Infant and Toddler Child Development Associate (CDA) course</t>
  </si>
  <si>
    <r>
      <rPr>
        <b/>
        <sz val="11"/>
        <rFont val="Aptos Narrow"/>
        <family val="2"/>
        <scheme val="minor"/>
      </rPr>
      <t xml:space="preserve">Activity: </t>
    </r>
    <r>
      <rPr>
        <sz val="11"/>
        <rFont val="Aptos Narrow"/>
        <family val="2"/>
        <scheme val="minor"/>
      </rPr>
      <t xml:space="preserve">The Board will provide the Child Development Associate (CDA) course to 150 infant and toddler teachers employed with Texas Rising Star and assessment ready Entry Level-designated programs. The Board received feedback from early learning programs on the needs assessment survey that they would like to see additional infant and toddler CDA courses offered.
</t>
    </r>
    <r>
      <rPr>
        <b/>
        <sz val="11"/>
        <rFont val="Aptos Narrow"/>
        <family val="2"/>
        <scheme val="minor"/>
      </rPr>
      <t xml:space="preserve">Targeted Outreach: </t>
    </r>
    <r>
      <rPr>
        <sz val="11"/>
        <rFont val="Aptos Narrow"/>
        <family val="2"/>
        <scheme val="minor"/>
      </rPr>
      <t xml:space="preserve">150 infant and toddler teachers
</t>
    </r>
    <r>
      <rPr>
        <b/>
        <sz val="11"/>
        <rFont val="Aptos Narrow"/>
        <family val="2"/>
        <scheme val="minor"/>
      </rPr>
      <t>Measurable Outcome:</t>
    </r>
    <r>
      <rPr>
        <sz val="11"/>
        <rFont val="Aptos Narrow"/>
        <family val="2"/>
        <scheme val="minor"/>
      </rPr>
      <t xml:space="preserve"> 80% of the teachers will complete the course and gain their CDA credential.
</t>
    </r>
    <r>
      <rPr>
        <b/>
        <sz val="11"/>
        <rFont val="Aptos Narrow"/>
        <family val="2"/>
        <scheme val="minor"/>
      </rPr>
      <t xml:space="preserve">
Update Q3:</t>
    </r>
    <r>
      <rPr>
        <sz val="11"/>
        <rFont val="Aptos Narrow"/>
        <family val="2"/>
        <scheme val="minor"/>
      </rPr>
      <t xml:space="preserve"> This activity funding was decreased from $108,000 to $69,700 due to reduced cost for CDA coursework. The funding removed was reallocated to CQF funding for wage supplementation activity line.</t>
    </r>
  </si>
  <si>
    <t>Classroom equipment and materials - existing classrooms</t>
  </si>
  <si>
    <r>
      <rPr>
        <b/>
        <sz val="11"/>
        <rFont val="Calibri"/>
        <family val="2"/>
      </rPr>
      <t xml:space="preserve">Activity: </t>
    </r>
    <r>
      <rPr>
        <sz val="11"/>
        <rFont val="Calibri"/>
        <family val="2"/>
      </rPr>
      <t xml:space="preserve">The Board will provide tiered incentives to Texas Rising Star certified and assessment ready Entry Level-designated programs for the purchase of additional materials for existing Infant and Toddler classrooms. The program may purchase learning materials such as soft toys, gross motor climbers, push-and-pull toys, manipulatives, puzzles, and books. Estimate of 700 programs @ $1,000 and 1,000 programs @$2,000 each. The Board conducted a needs assessment with all CCS programs and several programs expressed an interest in receiving additional infant and toddler classroom materials.
</t>
    </r>
    <r>
      <rPr>
        <b/>
        <sz val="11"/>
        <rFont val="Calibri"/>
        <family val="2"/>
      </rPr>
      <t xml:space="preserve">Targeted Outreach: </t>
    </r>
    <r>
      <rPr>
        <sz val="11"/>
        <rFont val="Calibri"/>
        <family val="2"/>
      </rPr>
      <t>1,000 early learning programs.  
M</t>
    </r>
    <r>
      <rPr>
        <b/>
        <sz val="11"/>
        <rFont val="Calibri"/>
        <family val="2"/>
      </rPr>
      <t>easurable Outcome</t>
    </r>
    <r>
      <rPr>
        <sz val="11"/>
        <rFont val="Calibri"/>
        <family val="2"/>
      </rPr>
      <t xml:space="preserve">: 90% of early learning programs reporting satisfaction with the board's response to their infant and toddler needs on a survey.
</t>
    </r>
    <r>
      <rPr>
        <b/>
        <sz val="11"/>
        <rFont val="Calibri"/>
        <family val="2"/>
      </rPr>
      <t xml:space="preserve">Update Q3: </t>
    </r>
    <r>
      <rPr>
        <sz val="11"/>
        <rFont val="Calibri"/>
        <family val="2"/>
      </rPr>
      <t>This activity funding was decreased from $2,700,000 to $1,700,000 due to reduced amount per classroom. The funding removed was reallocated to CQF funding for wage supplementation activity line.</t>
    </r>
  </si>
  <si>
    <t xml:space="preserve">Infant and Toddler Mental Health Support </t>
  </si>
  <si>
    <r>
      <rPr>
        <b/>
        <strike/>
        <sz val="11"/>
        <rFont val="Calibri"/>
        <family val="2"/>
      </rPr>
      <t xml:space="preserve">Activity: </t>
    </r>
    <r>
      <rPr>
        <strike/>
        <sz val="11"/>
        <rFont val="Calibri"/>
        <family val="2"/>
      </rPr>
      <t xml:space="preserve">The Board will offer mental health consultations to practitioners focused nurturing the mental health of infants and toddlers. The Board conducted a needs assessment with all Texas Rising Star and Entry Level-designated programs requested support for infant and toddler mental health. 
</t>
    </r>
    <r>
      <rPr>
        <b/>
        <strike/>
        <sz val="11"/>
        <rFont val="Calibri"/>
        <family val="2"/>
      </rPr>
      <t>Targeted Outreach:</t>
    </r>
    <r>
      <rPr>
        <strike/>
        <sz val="11"/>
        <rFont val="Calibri"/>
        <family val="2"/>
      </rPr>
      <t xml:space="preserve"> 100 infant and toddler practitioners in 50 programs. 
</t>
    </r>
    <r>
      <rPr>
        <b/>
        <strike/>
        <sz val="11"/>
        <rFont val="Calibri"/>
        <family val="2"/>
      </rPr>
      <t>Measurable Outcome</t>
    </r>
    <r>
      <rPr>
        <strike/>
        <sz val="11"/>
        <rFont val="Calibri"/>
        <family val="2"/>
      </rPr>
      <t xml:space="preserve">: 85% of practitioners receiving consultations report increased social and emotional health for infants and toddlers.
</t>
    </r>
    <r>
      <rPr>
        <b/>
        <sz val="11"/>
        <rFont val="Calibri"/>
        <family val="2"/>
      </rPr>
      <t xml:space="preserve">Update Q3: </t>
    </r>
    <r>
      <rPr>
        <sz val="11"/>
        <rFont val="Calibri"/>
        <family val="2"/>
      </rPr>
      <t>$10,000 from this activity was reallocated to CQF funding for wage supplementation activity. This activity was cancelled due to procurement delay and true cost of mental health consultations.</t>
    </r>
  </si>
  <si>
    <r>
      <rPr>
        <b/>
        <sz val="11"/>
        <rFont val="Aptos Narrow"/>
        <family val="2"/>
        <scheme val="minor"/>
      </rPr>
      <t>Activity</t>
    </r>
    <r>
      <rPr>
        <sz val="11"/>
        <rFont val="Aptos Narrow"/>
        <family val="2"/>
        <scheme val="minor"/>
      </rPr>
      <t xml:space="preserve">: The Board will offer a variety of trainings in English and Spanish to practitioners and administrators. The Board conducted a needs assessment with all Texas Rising Star and Entry Level-designated programs and they indicated a need for various professional development offerings. Topics requested by early learning programs include: supporting children with special needs; supporting children with challenging behaviors; positive teacher/child interactions; curriculum and lesson planning; health and safety practices; CDA course; supporting families; leadership and reflective supervision; business operations and marketing; supporting dual language learners; staff retention strategies; teacher mental health supports.  
</t>
    </r>
    <r>
      <rPr>
        <b/>
        <sz val="11"/>
        <rFont val="Aptos Narrow"/>
        <family val="2"/>
        <scheme val="minor"/>
      </rPr>
      <t>Targeted Outreach:</t>
    </r>
    <r>
      <rPr>
        <sz val="11"/>
        <rFont val="Aptos Narrow"/>
        <family val="2"/>
        <scheme val="minor"/>
      </rPr>
      <t xml:space="preserve"> 5,000 participants  
M</t>
    </r>
    <r>
      <rPr>
        <b/>
        <sz val="11"/>
        <rFont val="Aptos Narrow"/>
        <family val="2"/>
        <scheme val="minor"/>
      </rPr>
      <t>easurable Outcome:</t>
    </r>
    <r>
      <rPr>
        <sz val="11"/>
        <rFont val="Aptos Narrow"/>
        <family val="2"/>
        <scheme val="minor"/>
      </rPr>
      <t xml:space="preserve"> 85% of training attendees reporting increased knowledge and skills gained from the professional development sessions.
</t>
    </r>
    <r>
      <rPr>
        <i/>
        <sz val="11"/>
        <rFont val="Aptos Narrow"/>
        <family val="2"/>
        <scheme val="minor"/>
      </rPr>
      <t xml:space="preserve">CCQ = $100,000 and CQF = $50,000
</t>
    </r>
    <r>
      <rPr>
        <b/>
        <sz val="11"/>
        <rFont val="Aptos Narrow"/>
        <family val="2"/>
        <scheme val="minor"/>
      </rPr>
      <t>Update Q3:</t>
    </r>
    <r>
      <rPr>
        <sz val="11"/>
        <rFont val="Aptos Narrow"/>
        <family val="2"/>
        <scheme val="minor"/>
      </rPr>
      <t xml:space="preserve"> Funding for this activity decreased from $242,000 to $150,000 due to reduced professional development offerings. The funding from this activity was reallocated to  CQF funding for Wage Supplementation.</t>
    </r>
  </si>
  <si>
    <t xml:space="preserve">Substitute Reimbursement </t>
  </si>
  <si>
    <r>
      <rPr>
        <b/>
        <strike/>
        <sz val="11"/>
        <rFont val="Calibri"/>
        <family val="2"/>
      </rPr>
      <t xml:space="preserve">Activity: </t>
    </r>
    <r>
      <rPr>
        <strike/>
        <sz val="11"/>
        <rFont val="Calibri"/>
        <family val="2"/>
      </rPr>
      <t xml:space="preserve">The Board will reimbursement programs for substitute coverage to support practitioners to attend training and professional development. The Board conducted a needs assessment with all CCS programs and several programs indicated they would like some professional development opportunities for staff during child care hours if substitute pay was available.
</t>
    </r>
    <r>
      <rPr>
        <b/>
        <strike/>
        <sz val="11"/>
        <rFont val="Calibri"/>
        <family val="2"/>
      </rPr>
      <t xml:space="preserve">Targeted Outreach: </t>
    </r>
    <r>
      <rPr>
        <strike/>
        <sz val="11"/>
        <rFont val="Calibri"/>
        <family val="2"/>
      </rPr>
      <t xml:space="preserve">The estimate reach is 200 practitioners working in Texas Rising Star and assessment ready Entry Level-designated programs.  
</t>
    </r>
    <r>
      <rPr>
        <b/>
        <strike/>
        <sz val="11"/>
        <rFont val="Calibri"/>
        <family val="2"/>
      </rPr>
      <t>Measurable Outcome</t>
    </r>
    <r>
      <rPr>
        <strike/>
        <sz val="11"/>
        <rFont val="Calibri"/>
        <family val="2"/>
      </rPr>
      <t xml:space="preserve">: Number of programs receiving substitute pay show increased scores in Category 1.
</t>
    </r>
    <r>
      <rPr>
        <b/>
        <sz val="11"/>
        <rFont val="Calibri"/>
        <family val="2"/>
      </rPr>
      <t xml:space="preserve">Update Q3: </t>
    </r>
    <r>
      <rPr>
        <sz val="11"/>
        <rFont val="Calibri"/>
        <family val="2"/>
      </rPr>
      <t>This activity was removed due to no request for substitute reimbursement. The $72,000 in funding will be reallocated to wage supplementation activity line.</t>
    </r>
  </si>
  <si>
    <t>Education Scholarships</t>
  </si>
  <si>
    <t xml:space="preserve">CCQ 2% </t>
  </si>
  <si>
    <r>
      <rPr>
        <b/>
        <sz val="11"/>
        <rFont val="Aptos Narrow"/>
        <family val="2"/>
        <scheme val="minor"/>
      </rPr>
      <t xml:space="preserve">Activity: </t>
    </r>
    <r>
      <rPr>
        <sz val="11"/>
        <rFont val="Aptos Narrow"/>
        <family val="2"/>
        <scheme val="minor"/>
      </rPr>
      <t xml:space="preserve">The Board will provide educational scholarships to administrators and practitioners to supplement the costs for Child Development Associate (CDA) assessment and renewal fees; and early education college courses. This opportunity will be available to staff employed in Texas Rising Star and assessment ready Entry Level-designated programs. This activity aligns with the Board’s strategic priority to promote educational achievements to build a strong workforce. 
</t>
    </r>
    <r>
      <rPr>
        <b/>
        <sz val="11"/>
        <rFont val="Aptos Narrow"/>
        <family val="2"/>
        <scheme val="minor"/>
      </rPr>
      <t xml:space="preserve">Targeted Outreach: </t>
    </r>
    <r>
      <rPr>
        <strike/>
        <sz val="11"/>
        <rFont val="Aptos Narrow"/>
        <family val="2"/>
        <scheme val="minor"/>
      </rPr>
      <t>300</t>
    </r>
    <r>
      <rPr>
        <b/>
        <sz val="11"/>
        <rFont val="Aptos Narrow"/>
        <family val="2"/>
        <scheme val="minor"/>
      </rPr>
      <t xml:space="preserve"> </t>
    </r>
    <r>
      <rPr>
        <sz val="11"/>
        <rFont val="Aptos Narrow"/>
        <family val="2"/>
        <scheme val="minor"/>
      </rPr>
      <t xml:space="preserve">100 individuals
</t>
    </r>
    <r>
      <rPr>
        <b/>
        <sz val="11"/>
        <rFont val="Aptos Narrow"/>
        <family val="2"/>
        <scheme val="minor"/>
      </rPr>
      <t>Measurable Outcome</t>
    </r>
    <r>
      <rPr>
        <sz val="11"/>
        <rFont val="Aptos Narrow"/>
        <family val="2"/>
        <scheme val="minor"/>
      </rPr>
      <t xml:space="preserve">: Increase in the number of individuals successfully completing coursework and attaining credentials.
</t>
    </r>
    <r>
      <rPr>
        <b/>
        <sz val="11"/>
        <rFont val="Aptos Narrow"/>
        <family val="2"/>
        <scheme val="minor"/>
      </rPr>
      <t xml:space="preserve">Update Q3: </t>
    </r>
    <r>
      <rPr>
        <sz val="11"/>
        <rFont val="Aptos Narrow"/>
        <family val="2"/>
        <scheme val="minor"/>
      </rPr>
      <t>Funding for this activity was decreased from $150,000 to $75,000 due to limited use. The funding removed will be reallocated to CCR Conference activity line.</t>
    </r>
  </si>
  <si>
    <t>Conference Scholarships</t>
  </si>
  <si>
    <r>
      <rPr>
        <b/>
        <sz val="11"/>
        <rFont val="Calibri"/>
        <family val="2"/>
      </rPr>
      <t xml:space="preserve">Activity: </t>
    </r>
    <r>
      <rPr>
        <sz val="11"/>
        <rFont val="Calibri"/>
        <family val="2"/>
      </rPr>
      <t xml:space="preserve">The Board will provide scholarships to administrators and practitioners to supplement the costs for conference registration fees. This opportunity will be available to staff employed in Texas Rising Star and assessment ready Entry Level-designated programs. The Board conducted a needs assessment with all Texas Rising Star and Entry-Level-designated programs and many program indicated a need  for assistance with conference fees. 
</t>
    </r>
    <r>
      <rPr>
        <b/>
        <sz val="11"/>
        <rFont val="Calibri"/>
        <family val="2"/>
      </rPr>
      <t>Targeted Outreach:</t>
    </r>
    <r>
      <rPr>
        <sz val="11"/>
        <rFont val="Calibri"/>
        <family val="2"/>
      </rPr>
      <t xml:space="preserve"> </t>
    </r>
    <r>
      <rPr>
        <strike/>
        <sz val="11"/>
        <rFont val="Calibri"/>
        <family val="2"/>
      </rPr>
      <t>200</t>
    </r>
    <r>
      <rPr>
        <sz val="11"/>
        <rFont val="Calibri"/>
        <family val="2"/>
      </rPr>
      <t xml:space="preserve"> 400 individuals
</t>
    </r>
    <r>
      <rPr>
        <b/>
        <sz val="11"/>
        <rFont val="Calibri"/>
        <family val="2"/>
      </rPr>
      <t xml:space="preserve">Measurable Outcome: </t>
    </r>
    <r>
      <rPr>
        <sz val="11"/>
        <rFont val="Calibri"/>
        <family val="2"/>
      </rPr>
      <t xml:space="preserve">Post conference satisfaction survey.
</t>
    </r>
    <r>
      <rPr>
        <b/>
        <sz val="11"/>
        <rFont val="Calibri"/>
        <family val="2"/>
      </rPr>
      <t xml:space="preserve">Update Q3: </t>
    </r>
    <r>
      <rPr>
        <sz val="11"/>
        <rFont val="Calibri"/>
        <family val="2"/>
      </rPr>
      <t>Funding for this activity was increased from $15,000 to $28,000. The additional $13,000 was reallocated from education scholarships activity.</t>
    </r>
  </si>
  <si>
    <t>Professional Development for Summer and Afterschool programs - City of Houston Parks and Recreation</t>
  </si>
  <si>
    <r>
      <rPr>
        <b/>
        <strike/>
        <sz val="11"/>
        <rFont val="Calibri"/>
        <family val="2"/>
      </rPr>
      <t xml:space="preserve">Activity: </t>
    </r>
    <r>
      <rPr>
        <strike/>
        <sz val="11"/>
        <rFont val="Calibri"/>
        <family val="2"/>
      </rPr>
      <t xml:space="preserve">The Board will partner with the City of Houston - Parks and Recreation to provide scholarships in the form of reimbursements for child care staff to attend local training and professional development  
</t>
    </r>
    <r>
      <rPr>
        <b/>
        <strike/>
        <sz val="11"/>
        <rFont val="Calibri"/>
        <family val="2"/>
      </rPr>
      <t>Targeted Outreach:</t>
    </r>
    <r>
      <rPr>
        <strike/>
        <sz val="11"/>
        <rFont val="Calibri"/>
        <family val="2"/>
      </rPr>
      <t xml:space="preserve"> 300 practitioners
</t>
    </r>
    <r>
      <rPr>
        <b/>
        <strike/>
        <sz val="11"/>
        <rFont val="Calibri"/>
        <family val="2"/>
      </rPr>
      <t xml:space="preserve">Measurable Outcome: </t>
    </r>
    <r>
      <rPr>
        <strike/>
        <sz val="11"/>
        <rFont val="Calibri"/>
        <family val="2"/>
      </rPr>
      <t xml:space="preserve">80% of training attendees reporting increased knowledge and skills gained from the professional development sessions.
</t>
    </r>
    <r>
      <rPr>
        <b/>
        <sz val="11"/>
        <rFont val="Calibri"/>
        <family val="2"/>
      </rPr>
      <t xml:space="preserve">Update Q2: </t>
    </r>
    <r>
      <rPr>
        <sz val="11"/>
        <rFont val="Calibri"/>
        <family val="2"/>
      </rPr>
      <t xml:space="preserve">This activity was added to account for quality activities funding with CCM.
</t>
    </r>
    <r>
      <rPr>
        <b/>
        <sz val="11"/>
        <rFont val="Calibri"/>
        <family val="2"/>
      </rPr>
      <t xml:space="preserve">Update Q3: </t>
    </r>
    <r>
      <rPr>
        <sz val="11"/>
        <rFont val="Calibri"/>
        <family val="2"/>
      </rPr>
      <t>This activity was removed due to a logistics issue.</t>
    </r>
  </si>
  <si>
    <t>Professional Development: Afterschool and Summer Enrichment for Kids (CASE for Kids)</t>
  </si>
  <si>
    <r>
      <rPr>
        <b/>
        <sz val="11"/>
        <rFont val="Calibri"/>
        <family val="2"/>
      </rPr>
      <t xml:space="preserve">Activity: </t>
    </r>
    <r>
      <rPr>
        <sz val="11"/>
        <rFont val="Calibri"/>
        <family val="2"/>
      </rPr>
      <t xml:space="preserve">The Board will partner with Harris County Department of Education (HCDE) CASE of Kids program to provide professional development trainings, conference sessions, micro credentialing and webinars to 1,800 afterschool teachers. CASE for Kids surveyed afterschool teachers and identified ongoing professional development as a need specific to programs serving school-aged children in afterschool programs and child care centers.
</t>
    </r>
    <r>
      <rPr>
        <b/>
        <sz val="11"/>
        <rFont val="Calibri"/>
        <family val="2"/>
      </rPr>
      <t xml:space="preserve">Targeted Outreach: </t>
    </r>
    <r>
      <rPr>
        <sz val="11"/>
        <rFont val="Calibri"/>
        <family val="2"/>
      </rPr>
      <t xml:space="preserve">1,800 afterschool teachers and administrators.
</t>
    </r>
    <r>
      <rPr>
        <b/>
        <sz val="11"/>
        <rFont val="Calibri"/>
        <family val="2"/>
      </rPr>
      <t xml:space="preserve">Measurable Outcome: </t>
    </r>
    <r>
      <rPr>
        <sz val="11"/>
        <rFont val="Calibri"/>
        <family val="2"/>
      </rPr>
      <t xml:space="preserve">85% of training attendees reporting increased knowledge and skills gained from the professional development sessions.
</t>
    </r>
    <r>
      <rPr>
        <b/>
        <sz val="11"/>
        <rFont val="Calibri"/>
        <family val="2"/>
      </rPr>
      <t>Update Q2:</t>
    </r>
    <r>
      <rPr>
        <sz val="11"/>
        <rFont val="Calibri"/>
        <family val="2"/>
      </rPr>
      <t xml:space="preserve"> This activity was added to account for quality activities funding with CCM.</t>
    </r>
  </si>
  <si>
    <t xml:space="preserve">Incentives for Educational Milestones </t>
  </si>
  <si>
    <r>
      <rPr>
        <b/>
        <sz val="11"/>
        <rFont val="Calibri"/>
        <family val="2"/>
      </rPr>
      <t xml:space="preserve">Activity: </t>
    </r>
    <r>
      <rPr>
        <sz val="11"/>
        <rFont val="Calibri"/>
        <family val="2"/>
      </rPr>
      <t>The Board will provide $800</t>
    </r>
    <r>
      <rPr>
        <b/>
        <sz val="11"/>
        <rFont val="Calibri"/>
        <family val="2"/>
      </rPr>
      <t xml:space="preserve"> </t>
    </r>
    <r>
      <rPr>
        <sz val="11"/>
        <rFont val="Calibri"/>
        <family val="2"/>
      </rPr>
      <t xml:space="preserve">stipends to individuals who complete Child Development Associate (CDA) coursework, gain CDA credentials or complete early education college courses. This opportunity will be available to staff employed in Texas Rising Star and assessment ready Entry Level-designated programs. This activity aligns with the Board’s strategic priority to promote educational achievements to build a strong workforce. 
</t>
    </r>
    <r>
      <rPr>
        <b/>
        <sz val="11"/>
        <rFont val="Calibri"/>
        <family val="2"/>
      </rPr>
      <t xml:space="preserve">Targeted Outreach: </t>
    </r>
    <r>
      <rPr>
        <sz val="11"/>
        <rFont val="Calibri"/>
        <family val="2"/>
      </rPr>
      <t xml:space="preserve">50 </t>
    </r>
    <r>
      <rPr>
        <strike/>
        <sz val="11"/>
        <rFont val="Calibri"/>
        <family val="2"/>
      </rPr>
      <t>250</t>
    </r>
    <r>
      <rPr>
        <sz val="11"/>
        <rFont val="Calibri"/>
        <family val="2"/>
      </rPr>
      <t xml:space="preserve"> individuals
</t>
    </r>
    <r>
      <rPr>
        <b/>
        <sz val="11"/>
        <rFont val="Calibri"/>
        <family val="2"/>
      </rPr>
      <t xml:space="preserve">Measurable Outcome: </t>
    </r>
    <r>
      <rPr>
        <sz val="11"/>
        <rFont val="Calibri"/>
        <family val="2"/>
      </rPr>
      <t xml:space="preserve">Increase in the number of individuals who receive scholarships successfully completing coursework and attaining credentials. 
</t>
    </r>
    <r>
      <rPr>
        <b/>
        <sz val="11"/>
        <rFont val="Calibri"/>
        <family val="2"/>
      </rPr>
      <t xml:space="preserve">Update Q3: </t>
    </r>
    <r>
      <rPr>
        <sz val="11"/>
        <rFont val="Calibri"/>
        <family val="2"/>
      </rPr>
      <t>This activity was decreased from $200,000 to $36,000 due to limited offering. The funding from this activity has been reallocated to Texas Rising Star Personnel Cost activity line.</t>
    </r>
  </si>
  <si>
    <t>Tiered Stipends</t>
  </si>
  <si>
    <r>
      <rPr>
        <b/>
        <sz val="11"/>
        <rFont val="Calibri"/>
        <family val="2"/>
      </rPr>
      <t xml:space="preserve">Activity: </t>
    </r>
    <r>
      <rPr>
        <sz val="11"/>
        <rFont val="Calibri"/>
        <family val="2"/>
      </rPr>
      <t xml:space="preserve">The Board will provide tiered monetary incentives to Texas Rising Star certified programs and Entry Level Designated programs that are assessment ready. Incentives can be used by programs to purchase classroom furniture and materials for classrooms or to purchase approved curriculum with training. Entry Level designated at $2,500 each; Two-Star at $3,500 each; Three-Star at $4,500 each; and Four-Star at $5,500. Early learning programs responded to the Board’s survey indicating the need for both classroom materials and curriculum supports for teaching staff. 
</t>
    </r>
    <r>
      <rPr>
        <b/>
        <sz val="11"/>
        <rFont val="Calibri"/>
        <family val="2"/>
      </rPr>
      <t xml:space="preserve">Targeted Outreach: </t>
    </r>
    <r>
      <rPr>
        <strike/>
        <sz val="11"/>
        <rFont val="Calibri"/>
        <family val="2"/>
      </rPr>
      <t>1,000</t>
    </r>
    <r>
      <rPr>
        <sz val="11"/>
        <rFont val="Calibri"/>
        <family val="2"/>
      </rPr>
      <t xml:space="preserve"> 1,800 early learning programs: </t>
    </r>
    <r>
      <rPr>
        <strike/>
        <sz val="11"/>
        <rFont val="Calibri"/>
        <family val="2"/>
      </rPr>
      <t>350</t>
    </r>
    <r>
      <rPr>
        <sz val="11"/>
        <rFont val="Calibri"/>
        <family val="2"/>
      </rPr>
      <t xml:space="preserve"> 800 Entry Level designated; 200 </t>
    </r>
    <r>
      <rPr>
        <strike/>
        <sz val="11"/>
        <rFont val="Calibri"/>
        <family val="2"/>
      </rPr>
      <t>342</t>
    </r>
    <r>
      <rPr>
        <sz val="11"/>
        <rFont val="Calibri"/>
        <family val="2"/>
      </rPr>
      <t xml:space="preserve"> Two-Star; 250 </t>
    </r>
    <r>
      <rPr>
        <strike/>
        <sz val="11"/>
        <rFont val="Calibri"/>
        <family val="2"/>
      </rPr>
      <t>381</t>
    </r>
    <r>
      <rPr>
        <sz val="11"/>
        <rFont val="Calibri"/>
        <family val="2"/>
      </rPr>
      <t xml:space="preserve"> Three-Star; 200 </t>
    </r>
    <r>
      <rPr>
        <strike/>
        <sz val="11"/>
        <rFont val="Calibri"/>
        <family val="2"/>
      </rPr>
      <t>312</t>
    </r>
    <r>
      <rPr>
        <sz val="11"/>
        <rFont val="Calibri"/>
        <family val="2"/>
      </rPr>
      <t xml:space="preserve"> Four-Star. 
</t>
    </r>
    <r>
      <rPr>
        <b/>
        <sz val="11"/>
        <rFont val="Calibri"/>
        <family val="2"/>
      </rPr>
      <t xml:space="preserve">Measurable Outcome: </t>
    </r>
    <r>
      <rPr>
        <sz val="11"/>
        <rFont val="Calibri"/>
        <family val="2"/>
      </rPr>
      <t xml:space="preserve">85% of programs receiving either classroom materials or curriculum and training supports will attain, maintain or increase Texas Rising Star certification. 
</t>
    </r>
    <r>
      <rPr>
        <b/>
        <sz val="11"/>
        <rFont val="Calibri"/>
        <family val="2"/>
      </rPr>
      <t xml:space="preserve">Update Q3: </t>
    </r>
    <r>
      <rPr>
        <sz val="11"/>
        <rFont val="Calibri"/>
        <family val="2"/>
      </rPr>
      <t>Funding was decreased from $6,627,850 to $6,525,000 due to lower number of child care programs accessing services. The funding from this activity has been reallocated to CQF funding for wage supplementation activity line.</t>
    </r>
  </si>
  <si>
    <t xml:space="preserve">Outreach Materials </t>
  </si>
  <si>
    <r>
      <rPr>
        <b/>
        <sz val="11"/>
        <rFont val="Calibri"/>
        <family val="2"/>
      </rPr>
      <t xml:space="preserve">Activity: </t>
    </r>
    <r>
      <rPr>
        <sz val="11"/>
        <rFont val="Calibri"/>
        <family val="2"/>
      </rPr>
      <t xml:space="preserve">The Board will provide Texas Rising Star recognition materials – banners, decals and brochures to identify certified programs as Texas Rising Star certified. This activity aligns with the Board’s priority to increase the number of quality rated Texas Rising Star programs in our region
</t>
    </r>
    <r>
      <rPr>
        <b/>
        <sz val="11"/>
        <rFont val="Calibri"/>
        <family val="2"/>
      </rPr>
      <t xml:space="preserve">Targeted Outreach: </t>
    </r>
    <r>
      <rPr>
        <strike/>
        <sz val="11"/>
        <rFont val="Calibri"/>
        <family val="2"/>
      </rPr>
      <t>200</t>
    </r>
    <r>
      <rPr>
        <sz val="11"/>
        <rFont val="Calibri"/>
        <family val="2"/>
      </rPr>
      <t xml:space="preserve"> 300 new certified programs</t>
    </r>
    <r>
      <rPr>
        <b/>
        <sz val="11"/>
        <rFont val="Calibri"/>
        <family val="2"/>
      </rPr>
      <t xml:space="preserve">
Measurable Outcome: </t>
    </r>
    <r>
      <rPr>
        <sz val="11"/>
        <rFont val="Calibri"/>
        <family val="2"/>
      </rPr>
      <t xml:space="preserve">increase in the number of new early learning programs added to the Texas Rising Star program. 
</t>
    </r>
    <r>
      <rPr>
        <b/>
        <sz val="11"/>
        <rFont val="Calibri"/>
        <family val="2"/>
      </rPr>
      <t xml:space="preserve">Update Q3: </t>
    </r>
    <r>
      <rPr>
        <sz val="11"/>
        <rFont val="Calibri"/>
        <family val="2"/>
      </rPr>
      <t>Funding for this activity decreased from $90,000 to $30,000 due to lower number of newly certified child care programs. Funding from this activity was reallocated to Texas Rising Star personnel cost activity line.</t>
    </r>
  </si>
  <si>
    <t>Texas Rising Star Personnel Cost</t>
  </si>
  <si>
    <r>
      <rPr>
        <b/>
        <sz val="11"/>
        <rFont val="Calibri"/>
        <family val="2"/>
      </rPr>
      <t xml:space="preserve">Activity: </t>
    </r>
    <r>
      <rPr>
        <sz val="11"/>
        <rFont val="Calibri"/>
        <family val="2"/>
      </rPr>
      <t xml:space="preserve">The Board will provide ongoing mentoring and administrative supports with 60 staff.  This opportunity aligns with the need to maintain and increase the number of programs participating in our quality rating and improvement system, Texas Rising Star.
</t>
    </r>
    <r>
      <rPr>
        <b/>
        <sz val="11"/>
        <rFont val="Calibri"/>
        <family val="2"/>
      </rPr>
      <t xml:space="preserve">Targeted Outreach: </t>
    </r>
    <r>
      <rPr>
        <sz val="11"/>
        <rFont val="Calibri"/>
        <family val="2"/>
      </rPr>
      <t xml:space="preserve">1,850 early learning programs, 16,650 teachers and 3,700 administrators. 
</t>
    </r>
    <r>
      <rPr>
        <b/>
        <sz val="11"/>
        <rFont val="Calibri"/>
        <family val="2"/>
      </rPr>
      <t xml:space="preserve">Measurable Outcome: </t>
    </r>
    <r>
      <rPr>
        <sz val="11"/>
        <rFont val="Calibri"/>
        <family val="2"/>
      </rPr>
      <t xml:space="preserve">Increased number of certified early learning and entry level designated programs.
</t>
    </r>
    <r>
      <rPr>
        <b/>
        <sz val="11"/>
        <rFont val="Calibri"/>
        <family val="2"/>
      </rPr>
      <t xml:space="preserve">Update Q3: </t>
    </r>
    <r>
      <rPr>
        <sz val="11"/>
        <rFont val="Calibri"/>
        <family val="2"/>
      </rPr>
      <t>Funding for this activity was increased by $3,155,204 to support personnel costs needed to fund mentoring supports.</t>
    </r>
  </si>
  <si>
    <t>Learning Materials: Summer and Afterschool programs - City of Houston Parks and Recreation</t>
  </si>
  <si>
    <r>
      <rPr>
        <b/>
        <strike/>
        <sz val="11"/>
        <rFont val="Calibri"/>
        <family val="2"/>
      </rPr>
      <t xml:space="preserve">Activity: </t>
    </r>
    <r>
      <rPr>
        <strike/>
        <sz val="11"/>
        <rFont val="Calibri"/>
        <family val="2"/>
      </rPr>
      <t xml:space="preserve">The Board will partner with the City of Houston - Parks and Recreation to provide curriculum or teacher planning resource books and classroom learning materials to include technological advancement, arts and crafts, fitness, books, and social emotional learning.
</t>
    </r>
    <r>
      <rPr>
        <b/>
        <strike/>
        <sz val="11"/>
        <rFont val="Calibri"/>
        <family val="2"/>
      </rPr>
      <t xml:space="preserve">Targeted Outreach: </t>
    </r>
    <r>
      <rPr>
        <strike/>
        <sz val="11"/>
        <rFont val="Calibri"/>
        <family val="2"/>
      </rPr>
      <t xml:space="preserve">35 summer and afterschool sites.
</t>
    </r>
    <r>
      <rPr>
        <b/>
        <strike/>
        <sz val="11"/>
        <rFont val="Calibri"/>
        <family val="2"/>
      </rPr>
      <t xml:space="preserve">Measurable Outcome: </t>
    </r>
    <r>
      <rPr>
        <strike/>
        <sz val="11"/>
        <rFont val="Calibri"/>
        <family val="2"/>
      </rPr>
      <t xml:space="preserve">improved learning opportunities for elementary aged children participating in the program. Participant survey feedback will be collected by organizers.
</t>
    </r>
    <r>
      <rPr>
        <b/>
        <sz val="11"/>
        <rFont val="Calibri"/>
        <family val="2"/>
      </rPr>
      <t xml:space="preserve">Update Q2: </t>
    </r>
    <r>
      <rPr>
        <sz val="11"/>
        <rFont val="Calibri"/>
        <family val="2"/>
      </rPr>
      <t xml:space="preserve">This activity was added to account for quality activities planned with CCM funds.
</t>
    </r>
    <r>
      <rPr>
        <b/>
        <sz val="11"/>
        <color rgb="FFC00000"/>
        <rFont val="Calibri"/>
        <family val="2"/>
      </rPr>
      <t xml:space="preserve">Update Q4: </t>
    </r>
    <r>
      <rPr>
        <sz val="11"/>
        <color rgb="FFC00000"/>
        <rFont val="Calibri"/>
        <family val="2"/>
      </rPr>
      <t>This activity was cancelled by the City of Houston for unknown reasons. The funds were added back to Child Care Match funding.</t>
    </r>
    <r>
      <rPr>
        <strike/>
        <sz val="11"/>
        <rFont val="Calibri"/>
        <family val="2"/>
      </rPr>
      <t xml:space="preserve">
</t>
    </r>
  </si>
  <si>
    <t xml:space="preserve">Classroom Materials: Afterschool and Summer Enrichment for Kids (CASE for Kids)  </t>
  </si>
  <si>
    <r>
      <rPr>
        <b/>
        <sz val="11"/>
        <rFont val="Calibri"/>
        <family val="2"/>
      </rPr>
      <t xml:space="preserve">Activity: </t>
    </r>
    <r>
      <rPr>
        <sz val="11"/>
        <rFont val="Calibri"/>
        <family val="2"/>
      </rPr>
      <t xml:space="preserve">The Board will partner with Harris County Department of Education (HCDE) CASE of Kids program to provide classroom materials to afterschool programs to support STEM, Robotics, Social/Emotional Learning, Math and Computer Science. CASE for Kids surveyed afterschool teachers who indicated a need for classroom materials to keep school-aged children engaged and focused on learning during afterschool and summer out of school-times. Some materials will be provided directly to sites, other materials will be included in a lending library for checkout.
</t>
    </r>
    <r>
      <rPr>
        <b/>
        <sz val="11"/>
        <rFont val="Calibri"/>
        <family val="2"/>
      </rPr>
      <t xml:space="preserve">Targeted Outreach: </t>
    </r>
    <r>
      <rPr>
        <sz val="11"/>
        <rFont val="Calibri"/>
        <family val="2"/>
      </rPr>
      <t xml:space="preserve">65 afterschool sites
</t>
    </r>
    <r>
      <rPr>
        <b/>
        <sz val="11"/>
        <rFont val="Calibri"/>
        <family val="2"/>
      </rPr>
      <t xml:space="preserve">Measurable Outcome: </t>
    </r>
    <r>
      <rPr>
        <sz val="11"/>
        <rFont val="Calibri"/>
        <family val="2"/>
      </rPr>
      <t xml:space="preserve">maintain the number of afterschool sites participating in Texas Rising Star
</t>
    </r>
    <r>
      <rPr>
        <b/>
        <sz val="11"/>
        <rFont val="Calibri"/>
        <family val="2"/>
      </rPr>
      <t xml:space="preserve">Update Q2: </t>
    </r>
    <r>
      <rPr>
        <sz val="11"/>
        <rFont val="Calibri"/>
        <family val="2"/>
      </rPr>
      <t>This activity was added to account for quality activities planned with CCM funds.</t>
    </r>
  </si>
  <si>
    <t>Family Engagement Activities</t>
  </si>
  <si>
    <r>
      <rPr>
        <b/>
        <sz val="11"/>
        <rFont val="Calibri"/>
        <family val="2"/>
      </rPr>
      <t xml:space="preserve">Activity: </t>
    </r>
    <r>
      <rPr>
        <sz val="11"/>
        <rFont val="Calibri"/>
        <family val="2"/>
      </rPr>
      <t xml:space="preserve">The Board will partner with existing family engagement organizations to </t>
    </r>
    <r>
      <rPr>
        <sz val="11"/>
        <color rgb="FF000000"/>
        <rFont val="Calibri"/>
        <family val="2"/>
      </rPr>
      <t xml:space="preserve">provide resources and activities to families that will enable them to support their children’s learning and development. This activity aligns with the Board’s strategic priority to foster strategic partnerships with community organizations to support our community. 
</t>
    </r>
    <r>
      <rPr>
        <b/>
        <sz val="11"/>
        <color rgb="FF000000"/>
        <rFont val="Calibri"/>
        <family val="2"/>
      </rPr>
      <t xml:space="preserve">Targeted Outreach: </t>
    </r>
    <r>
      <rPr>
        <sz val="11"/>
        <color rgb="FF000000"/>
        <rFont val="Calibri"/>
        <family val="2"/>
      </rPr>
      <t xml:space="preserve">2,000 families
</t>
    </r>
    <r>
      <rPr>
        <b/>
        <sz val="11"/>
        <color rgb="FF000000"/>
        <rFont val="Calibri"/>
        <family val="2"/>
      </rPr>
      <t xml:space="preserve">Measurable Outcome: </t>
    </r>
    <r>
      <rPr>
        <sz val="11"/>
        <color rgb="FF000000"/>
        <rFont val="Calibri"/>
        <family val="2"/>
      </rPr>
      <t xml:space="preserve">Parents will be surveyed to measure their level of satisfaction with information and resources provided. </t>
    </r>
  </si>
  <si>
    <t>Health and Safety Resources</t>
  </si>
  <si>
    <r>
      <rPr>
        <b/>
        <sz val="11"/>
        <color rgb="FF000000"/>
        <rFont val="Calibri"/>
        <family val="2"/>
      </rPr>
      <t>Activity:</t>
    </r>
    <r>
      <rPr>
        <sz val="11"/>
        <color rgb="FF000000"/>
        <rFont val="Calibri"/>
        <family val="2"/>
      </rPr>
      <t xml:space="preserve"> The Board will provide technical assistance and resources to help Texas Rising Star and Entry Level-designated programs prepare and respond to emergency and natural disasters. This activity aligns with the Board’s commitment to support providers become more resilient and to support them before, during, and post disaster. 
</t>
    </r>
    <r>
      <rPr>
        <b/>
        <sz val="11"/>
        <color rgb="FF000000"/>
        <rFont val="Calibri"/>
        <family val="2"/>
      </rPr>
      <t xml:space="preserve">Targeted Outreach: </t>
    </r>
    <r>
      <rPr>
        <sz val="11"/>
        <color rgb="FF000000"/>
        <rFont val="Calibri"/>
        <family val="2"/>
      </rPr>
      <t xml:space="preserve">The estimated reach is approximately 300 programs. 
</t>
    </r>
    <r>
      <rPr>
        <b/>
        <sz val="11"/>
        <color rgb="FF000000"/>
        <rFont val="Calibri"/>
        <family val="2"/>
      </rPr>
      <t>Measurable Outcome:</t>
    </r>
    <r>
      <rPr>
        <sz val="11"/>
        <color rgb="FF000000"/>
        <rFont val="Calibri"/>
        <family val="2"/>
      </rPr>
      <t xml:space="preserve"> The Board will administer pre- and post-assessments following Health and Safety technical assistance and resources provided to early learning programs, in an effort to increase in the number of early learning programs that are prepared for and recover after a disaster. </t>
    </r>
  </si>
  <si>
    <r>
      <t xml:space="preserve">Child Care Regulation Conference </t>
    </r>
    <r>
      <rPr>
        <i/>
        <sz val="12"/>
        <color rgb="FFC00000"/>
        <rFont val="Aptos Narrow"/>
        <family val="2"/>
        <scheme val="minor"/>
      </rPr>
      <t>Materials</t>
    </r>
    <r>
      <rPr>
        <i/>
        <sz val="12"/>
        <rFont val="Aptos Narrow"/>
        <family val="2"/>
        <scheme val="minor"/>
      </rPr>
      <t xml:space="preserve">
</t>
    </r>
  </si>
  <si>
    <r>
      <rPr>
        <b/>
        <sz val="11"/>
        <rFont val="Aptos Narrow"/>
        <family val="2"/>
        <scheme val="minor"/>
      </rPr>
      <t xml:space="preserve">Activity: </t>
    </r>
    <r>
      <rPr>
        <sz val="11"/>
        <rFont val="Aptos Narrow"/>
        <family val="2"/>
        <scheme val="minor"/>
      </rPr>
      <t xml:space="preserve">The Board will provide health and safety materials to early learning programs attending the Child Care Regulation conference. The Board conducted a needs assessment survey with all Texas Rising Star and Entry Level-designated programs and they indicated a need for additional support in improving their health and safety practices. This conference collaboration with CCR combined with resources is designed to support early learning programs in this area.
</t>
    </r>
    <r>
      <rPr>
        <b/>
        <sz val="11"/>
        <rFont val="Aptos Narrow"/>
        <family val="2"/>
        <scheme val="minor"/>
      </rPr>
      <t xml:space="preserve">Targeted Outreach: </t>
    </r>
    <r>
      <rPr>
        <sz val="11"/>
        <rFont val="Aptos Narrow"/>
        <family val="2"/>
        <scheme val="minor"/>
      </rPr>
      <t xml:space="preserve">1,000 early learning programs.  
</t>
    </r>
    <r>
      <rPr>
        <b/>
        <sz val="11"/>
        <rFont val="Aptos Narrow"/>
        <family val="2"/>
        <scheme val="minor"/>
      </rPr>
      <t>Measurable Outcome:</t>
    </r>
    <r>
      <rPr>
        <sz val="11"/>
        <rFont val="Aptos Narrow"/>
        <family val="2"/>
        <scheme val="minor"/>
      </rPr>
      <t xml:space="preserve"> decreased number of Child Care Regulation health and safety deficiencies.
</t>
    </r>
    <r>
      <rPr>
        <b/>
        <sz val="11"/>
        <rFont val="Aptos Narrow"/>
        <family val="2"/>
        <scheme val="minor"/>
      </rPr>
      <t xml:space="preserve">Update Q3: </t>
    </r>
    <r>
      <rPr>
        <sz val="11"/>
        <rFont val="Aptos Narrow"/>
        <family val="2"/>
        <scheme val="minor"/>
      </rPr>
      <t xml:space="preserve">Funding for this activity increased from $50,000 to $111,000 due to increased cost of materials. $61,000 was reallocated to this activity from the education scholarship activity.
</t>
    </r>
  </si>
  <si>
    <t>Child Assessment Tools</t>
  </si>
  <si>
    <r>
      <rPr>
        <b/>
        <sz val="11"/>
        <rFont val="Aptos Narrow"/>
        <family val="2"/>
        <scheme val="minor"/>
      </rPr>
      <t xml:space="preserve">Activity: </t>
    </r>
    <r>
      <rPr>
        <sz val="11"/>
        <rFont val="Aptos Narrow"/>
        <family val="2"/>
        <scheme val="minor"/>
      </rPr>
      <t xml:space="preserve">The Board will support Texas Rising Star programs with purchasing child assessment tools and materials to track growth and identify potential delays in development. This activity aligns with the Board’s priority to track children’s development and readiness to enter school successfully. 
</t>
    </r>
    <r>
      <rPr>
        <b/>
        <sz val="11"/>
        <rFont val="Aptos Narrow"/>
        <family val="2"/>
        <scheme val="minor"/>
      </rPr>
      <t xml:space="preserve">Targeted Outreach: </t>
    </r>
    <r>
      <rPr>
        <sz val="11"/>
        <rFont val="Aptos Narrow"/>
        <family val="2"/>
        <scheme val="minor"/>
      </rPr>
      <t xml:space="preserve">1,000 children in 60 early learning programs
</t>
    </r>
    <r>
      <rPr>
        <b/>
        <sz val="11"/>
        <rFont val="Aptos Narrow"/>
        <family val="2"/>
        <scheme val="minor"/>
      </rPr>
      <t xml:space="preserve">Measurable outcome: </t>
    </r>
    <r>
      <rPr>
        <sz val="11"/>
        <rFont val="Aptos Narrow"/>
        <family val="2"/>
        <scheme val="minor"/>
      </rPr>
      <t xml:space="preserve">Increased implementation of screening through documented results shared and tracked.
</t>
    </r>
    <r>
      <rPr>
        <b/>
        <sz val="11"/>
        <rFont val="Aptos Narrow"/>
        <family val="2"/>
        <scheme val="minor"/>
      </rPr>
      <t xml:space="preserve">Update Q3: </t>
    </r>
    <r>
      <rPr>
        <sz val="11"/>
        <rFont val="Aptos Narrow"/>
        <family val="2"/>
        <scheme val="minor"/>
      </rPr>
      <t xml:space="preserve">Funding for this activity decreased from $120,000 to $30,000 due to actual cost of assessment materials and child care program request for assessment tools. Funding from this activity has been reallocated to Texas Rising Star personnel cost activity line.
</t>
    </r>
  </si>
  <si>
    <r>
      <rPr>
        <b/>
        <sz val="11"/>
        <color rgb="FF000000"/>
        <rFont val="Calibri"/>
        <family val="2"/>
      </rPr>
      <t xml:space="preserve">Activity: </t>
    </r>
    <r>
      <rPr>
        <sz val="11"/>
        <color rgb="FF000000"/>
        <rFont val="Calibri"/>
        <family val="2"/>
      </rPr>
      <t xml:space="preserve">The Board will support early learning programs pursuing or maintaining national accreditation through reimbursement of accreditation fees or incentives to meet initial accreditation requirements. This activity aligns with the Board’s priority to support and incentivize quality rated early learning programs that are nationally accredited with their accreditation fees. Based on data from TWC, the Gulf Coast region has approximately 211 programs that hold a recognized national accreditation. 
</t>
    </r>
    <r>
      <rPr>
        <b/>
        <sz val="11"/>
        <color rgb="FF000000"/>
        <rFont val="Calibri"/>
        <family val="2"/>
      </rPr>
      <t xml:space="preserve">Targeted Outreach: </t>
    </r>
    <r>
      <rPr>
        <sz val="11"/>
        <color rgb="FF000000"/>
        <rFont val="Calibri"/>
        <family val="2"/>
      </rPr>
      <t xml:space="preserve">200 national accredited programs
</t>
    </r>
    <r>
      <rPr>
        <b/>
        <sz val="11"/>
        <color rgb="FF000000"/>
        <rFont val="Calibri"/>
        <family val="2"/>
      </rPr>
      <t>Measurable outcome:</t>
    </r>
    <r>
      <rPr>
        <sz val="11"/>
        <color rgb="FF000000"/>
        <rFont val="Calibri"/>
        <family val="2"/>
      </rPr>
      <t xml:space="preserve"> Increased number of nationally accredited early learning programs. 
</t>
    </r>
    <r>
      <rPr>
        <i/>
        <sz val="11"/>
        <color rgb="FF000000"/>
        <rFont val="Calibri"/>
        <family val="2"/>
      </rPr>
      <t>CQF = $32,500 and CCQ = $67,500</t>
    </r>
  </si>
  <si>
    <t xml:space="preserve">National Accreditation Support for National Afterschool Association (NAA)
</t>
  </si>
  <si>
    <r>
      <t xml:space="preserve">Activity: The Board will partner with Harris County Department of Education (HCDE) CASE of Kids program to support afterschool programs with self-study accreditation fees for NAA accreditation. Afterschool administrators have expressed an interest in receiving the tool kit to start the accreditation process.
Targeted Outreach: 30 afterschool sites.
Measurable Outcome: increase the number of afterschool sites pursuing NAA accreditation.
</t>
    </r>
    <r>
      <rPr>
        <b/>
        <sz val="11"/>
        <rFont val="Calibri"/>
        <family val="2"/>
      </rPr>
      <t xml:space="preserve">Update Q2: </t>
    </r>
    <r>
      <rPr>
        <sz val="11"/>
        <rFont val="Calibri"/>
        <family val="2"/>
      </rPr>
      <t>This activity was added to account for quality activities planned with CCM funds.</t>
    </r>
  </si>
  <si>
    <t>Wage Supplements</t>
  </si>
  <si>
    <r>
      <rPr>
        <b/>
        <sz val="11"/>
        <rFont val="Calibri"/>
        <family val="2"/>
      </rPr>
      <t xml:space="preserve">Activity: </t>
    </r>
    <r>
      <rPr>
        <sz val="11"/>
        <rFont val="Calibri"/>
        <family val="2"/>
      </rPr>
      <t xml:space="preserve">The Board will provide wage supplement incentives for staff who provide direct care to children in Texas Rising Star-certified programs. Staff retention and turnover was indicated as an area of concern on the needs assessment survey. 90% of early learning programs also indicated on the survey that financial incentives to their teachers would support staff retention. The Child Care Advisory Council also recommended that the Board continue to provide this incentive to early learning programs. 
These wage supplements will be provided based on the following criteria:  Eligible teachers must be employed at a Texas Rising Star Two-, Three- or Four-Star early learning program, classroom teachers must be employed full time, earning $15 or less per hour, and must be a employed for more than 6 months and must have at least have half of their required professional development for Texas Rising Star. 
</t>
    </r>
    <r>
      <rPr>
        <b/>
        <sz val="11"/>
        <rFont val="Calibri"/>
        <family val="2"/>
      </rPr>
      <t>Targeted Outreach:</t>
    </r>
    <r>
      <rPr>
        <sz val="11"/>
        <rFont val="Calibri"/>
        <family val="2"/>
      </rPr>
      <t xml:space="preserve"> </t>
    </r>
    <r>
      <rPr>
        <strike/>
        <sz val="11"/>
        <rFont val="Calibri"/>
        <family val="2"/>
      </rPr>
      <t>2,000</t>
    </r>
    <r>
      <rPr>
        <sz val="11"/>
        <rFont val="Calibri"/>
        <family val="2"/>
      </rPr>
      <t xml:space="preserve"> 6,100 teaching staff at 300 </t>
    </r>
    <r>
      <rPr>
        <strike/>
        <sz val="11"/>
        <rFont val="Calibri"/>
        <family val="2"/>
      </rPr>
      <t>700</t>
    </r>
    <r>
      <rPr>
        <sz val="11"/>
        <rFont val="Calibri"/>
        <family val="2"/>
      </rPr>
      <t xml:space="preserve"> early learning programs </t>
    </r>
    <r>
      <rPr>
        <b/>
        <sz val="11"/>
        <rFont val="Calibri"/>
        <family val="2"/>
      </rPr>
      <t xml:space="preserve">
Measurable Outcome: </t>
    </r>
    <r>
      <rPr>
        <sz val="11"/>
        <rFont val="Calibri"/>
        <family val="2"/>
      </rPr>
      <t>survey results indicating that 80% of the staff receiving wage supplementation will retain employment. 
CQF = $4,383,145</t>
    </r>
    <r>
      <rPr>
        <strike/>
        <sz val="11"/>
        <rFont val="Calibri"/>
        <family val="2"/>
      </rPr>
      <t xml:space="preserve"> $3,054,950</t>
    </r>
    <r>
      <rPr>
        <sz val="11"/>
        <rFont val="Calibri"/>
        <family val="2"/>
      </rPr>
      <t xml:space="preserve"> and CCQ = $1,000,000 </t>
    </r>
    <r>
      <rPr>
        <strike/>
        <sz val="11"/>
        <rFont val="Calibri"/>
        <family val="2"/>
      </rPr>
      <t xml:space="preserve">$3,000,000
</t>
    </r>
    <r>
      <rPr>
        <b/>
        <sz val="11"/>
        <rFont val="Calibri"/>
        <family val="2"/>
      </rPr>
      <t xml:space="preserve">Update Q3: </t>
    </r>
    <r>
      <rPr>
        <sz val="11"/>
        <rFont val="Calibri"/>
        <family val="2"/>
      </rPr>
      <t>Funding was decreased from $6,054,950 to $5,383,145 due to miscalculations. CCQ funding from this activity has been reallocated to Texas Rising Star personnel activity line while CQF funds were increased for this line activity from other activities noted.</t>
    </r>
  </si>
  <si>
    <t>Shared Services Support</t>
  </si>
  <si>
    <r>
      <rPr>
        <b/>
        <sz val="11"/>
        <rFont val="Calibri"/>
        <family val="2"/>
      </rPr>
      <t xml:space="preserve">Activity: </t>
    </r>
    <r>
      <rPr>
        <sz val="11"/>
        <rFont val="Calibri"/>
        <family val="2"/>
      </rPr>
      <t xml:space="preserve">The Board will supplement membership fees to Shared Services offering health insurance, financial webinars, personalized coaching, and business tools to Texas Rising Star programs. The Board conducted a needs assessment survey with all CCS providers and the need for ongoing business supports were listed on the survey results. 
</t>
    </r>
    <r>
      <rPr>
        <b/>
        <sz val="11"/>
        <rFont val="Calibri"/>
        <family val="2"/>
      </rPr>
      <t>Targeted Outreach:</t>
    </r>
    <r>
      <rPr>
        <sz val="11"/>
        <rFont val="Calibri"/>
        <family val="2"/>
      </rPr>
      <t xml:space="preserve"> 35 </t>
    </r>
    <r>
      <rPr>
        <strike/>
        <sz val="11"/>
        <rFont val="Calibri"/>
        <family val="2"/>
      </rPr>
      <t>200</t>
    </r>
    <r>
      <rPr>
        <sz val="11"/>
        <rFont val="Calibri"/>
        <family val="2"/>
      </rPr>
      <t xml:space="preserve"> early learning programs
</t>
    </r>
    <r>
      <rPr>
        <b/>
        <sz val="11"/>
        <rFont val="Calibri"/>
        <family val="2"/>
      </rPr>
      <t>Measurable Outcome:</t>
    </r>
    <r>
      <rPr>
        <sz val="11"/>
        <rFont val="Calibri"/>
        <family val="2"/>
      </rPr>
      <t xml:space="preserve"> 85% of early learning programs indicate their needs were meet on response to satisfaction survey.
</t>
    </r>
    <r>
      <rPr>
        <b/>
        <sz val="11"/>
        <rFont val="Calibri"/>
        <family val="2"/>
      </rPr>
      <t>Update Q3:</t>
    </r>
    <r>
      <rPr>
        <sz val="11"/>
        <rFont val="Calibri"/>
        <family val="2"/>
      </rPr>
      <t xml:space="preserve"> Funding for this activity decreased from $300,000 to $30,000 due to miscalculations. Funding from this activity has been reallocated to Texas Rising Star personnel activity line.</t>
    </r>
  </si>
  <si>
    <t>Pre-K Partnership Support</t>
  </si>
  <si>
    <r>
      <rPr>
        <b/>
        <sz val="11"/>
        <rFont val="Calibri"/>
        <family val="2"/>
      </rPr>
      <t xml:space="preserve">Activity: </t>
    </r>
    <r>
      <rPr>
        <sz val="11"/>
        <rFont val="Calibri"/>
        <family val="2"/>
      </rPr>
      <t>The Board will incentivize Texas Rising Star programs with active formal and informal partnerships with an Independent School District or Charter School. This activity aligns with the Board’s priority to support partnerships that strengthen learning opportunities for children and support sustainable relationships between child care and school systems. Each eligible program will receive</t>
    </r>
    <r>
      <rPr>
        <b/>
        <sz val="11"/>
        <rFont val="Calibri"/>
        <family val="2"/>
      </rPr>
      <t xml:space="preserve"> </t>
    </r>
    <r>
      <rPr>
        <sz val="11"/>
        <rFont val="Calibri"/>
        <family val="2"/>
      </rPr>
      <t xml:space="preserve">$1850.
</t>
    </r>
    <r>
      <rPr>
        <b/>
        <sz val="11"/>
        <rFont val="Calibri"/>
        <family val="2"/>
      </rPr>
      <t>Targeted Outreach:</t>
    </r>
    <r>
      <rPr>
        <sz val="11"/>
        <rFont val="Calibri"/>
        <family val="2"/>
      </rPr>
      <t xml:space="preserve"> 35 early learning programs. 
</t>
    </r>
    <r>
      <rPr>
        <b/>
        <sz val="11"/>
        <rFont val="Calibri"/>
        <family val="2"/>
      </rPr>
      <t>Measurable outcome:</t>
    </r>
    <r>
      <rPr>
        <sz val="11"/>
        <rFont val="Calibri"/>
        <family val="2"/>
      </rPr>
      <t xml:space="preserve"> Maintain and increase the number of partnerships.</t>
    </r>
  </si>
  <si>
    <t>Child Care Desert Incentive</t>
  </si>
  <si>
    <r>
      <rPr>
        <b/>
        <sz val="11"/>
        <color rgb="FF000000"/>
        <rFont val="Calibri"/>
        <family val="2"/>
      </rPr>
      <t xml:space="preserve">Activity: </t>
    </r>
    <r>
      <rPr>
        <sz val="11"/>
        <color rgb="FF000000"/>
        <rFont val="Calibri"/>
        <family val="2"/>
      </rPr>
      <t xml:space="preserve">Based on data from TWC, the Gulf Coast region has approximately 108 child care desert zip codes and approximately 234 child care programs in child care deserts. The Board will engage and provide $3,000 to programs located in child care deserts for the purchase of classroom materials and resources to expand their opportunity to enroll additional children and improve overall quality of care. This activity aligns with the Board’s priority to increase awareness of resources and opportunities to underserved areas. 
</t>
    </r>
    <r>
      <rPr>
        <b/>
        <sz val="11"/>
        <color rgb="FF000000"/>
        <rFont val="Calibri"/>
        <family val="2"/>
      </rPr>
      <t xml:space="preserve">Targeted Outreach: </t>
    </r>
    <r>
      <rPr>
        <sz val="11"/>
        <color rgb="FF000000"/>
        <rFont val="Calibri"/>
        <family val="2"/>
      </rPr>
      <t xml:space="preserve">50 programs who can demonstrate a need for additional learning materials and have the capacity to serve additional children. 
</t>
    </r>
    <r>
      <rPr>
        <b/>
        <sz val="11"/>
        <color rgb="FF000000"/>
        <rFont val="Calibri"/>
        <family val="2"/>
      </rPr>
      <t xml:space="preserve">Measurable outcome: </t>
    </r>
    <r>
      <rPr>
        <sz val="11"/>
        <color rgb="FF000000"/>
        <rFont val="Calibri"/>
        <family val="2"/>
      </rPr>
      <t>increase number of children served in child care deserts.</t>
    </r>
  </si>
  <si>
    <t>Children with Disabilities Incentive</t>
  </si>
  <si>
    <r>
      <rPr>
        <b/>
        <sz val="11"/>
        <color rgb="FF000000"/>
        <rFont val="Calibri"/>
        <family val="2"/>
      </rPr>
      <t xml:space="preserve">Activity: </t>
    </r>
    <r>
      <rPr>
        <sz val="11"/>
        <color rgb="FF000000"/>
        <rFont val="Calibri"/>
        <family val="2"/>
      </rPr>
      <t xml:space="preserve">The Board will provide a $2,000 monetary incentive to early learning programs serving children with diagnosed disabilities. Incentives can be used by programs to purchase classroom materials and resources to provide an inclusive environment for children to be successful. The Board currently serves 119 children with diagnosed disability in 75 classrooms within 39 centers who would quality for received these classroom resources. Early learning programs responded to the Board’s survey indicating the need for additional supports for children with disabilities.
</t>
    </r>
    <r>
      <rPr>
        <b/>
        <sz val="11"/>
        <color rgb="FF000000"/>
        <rFont val="Calibri"/>
        <family val="2"/>
      </rPr>
      <t xml:space="preserve">Targeted Outreach: </t>
    </r>
    <r>
      <rPr>
        <sz val="11"/>
        <color rgb="FF000000"/>
        <rFont val="Calibri"/>
        <family val="2"/>
      </rPr>
      <t xml:space="preserve">25 programs 
</t>
    </r>
    <r>
      <rPr>
        <b/>
        <sz val="11"/>
        <color rgb="FF000000"/>
        <rFont val="Calibri"/>
        <family val="2"/>
      </rPr>
      <t>Measurable Outcome:</t>
    </r>
    <r>
      <rPr>
        <sz val="11"/>
        <color rgb="FF000000"/>
        <rFont val="Calibri"/>
        <family val="2"/>
      </rPr>
      <t xml:space="preserve"> increased number of children with disabilities are able to participate successfully in the classroom activities and learning opportunities. </t>
    </r>
  </si>
  <si>
    <t>Nontraditional Care Incentive</t>
  </si>
  <si>
    <r>
      <rPr>
        <b/>
        <sz val="11"/>
        <color rgb="FF000000"/>
        <rFont val="Calibri"/>
        <family val="2"/>
      </rPr>
      <t xml:space="preserve">Activity: </t>
    </r>
    <r>
      <rPr>
        <sz val="11"/>
        <color rgb="FF000000"/>
        <rFont val="Calibri"/>
        <family val="2"/>
      </rPr>
      <t xml:space="preserve">The Board will provide a $2,000 monetary incentive to early learning programs offering child care during non-traditional hours. Incentives can be used by programs to purchase classroom materials and teaching resources to engage children. The Board understands the importance and necessity of child care services during evening, weekends or overnight for families who work during non-traditional hours and has allocated funds to incentive these programs. This activity aligns with the Board’s priority to increase awareness of resources and opportunities to underserved areas.
</t>
    </r>
    <r>
      <rPr>
        <b/>
        <sz val="11"/>
        <color rgb="FF000000"/>
        <rFont val="Calibri"/>
        <family val="2"/>
      </rPr>
      <t>Targeted Outreach:</t>
    </r>
    <r>
      <rPr>
        <sz val="11"/>
        <color rgb="FF000000"/>
        <rFont val="Calibri"/>
        <family val="2"/>
      </rPr>
      <t xml:space="preserve"> 20 programs 
</t>
    </r>
    <r>
      <rPr>
        <b/>
        <sz val="11"/>
        <color rgb="FF000000"/>
        <rFont val="Calibri"/>
        <family val="2"/>
      </rPr>
      <t>Measurable Outcome:</t>
    </r>
    <r>
      <rPr>
        <sz val="11"/>
        <color rgb="FF000000"/>
        <rFont val="Calibri"/>
        <family val="2"/>
      </rPr>
      <t xml:space="preserve"> maintain and increase the number of programs offering child care during non-traditional hours.</t>
    </r>
  </si>
  <si>
    <t>The Board understands that early childhood experiences affect both the health and education of children throughout adulthood.  Improving the quality of early childhood education remains an important strategy to recruiting businesses and improving the economic conditions and quality of life in the Heart of Texas. The overarching goals of the strategic plan are approved annually by our Board of Directors.                                                                                                                                                                          These three overarching goals are: 
(1) to increase the supply of quality early learning programs, 
(2) to increase the professionalism of the early childhood workforce, and
(3) to engage families and community partners in early learning.   
Regional child care quality improvement needs are determined in the following ways: annual provider survey, questionnaires conducted at the end of PD, careful review of Texas Rising Star  assessments, and in coordination with ESC Region 12, Early Childhood Intervention (ECI), Head Start and Early Head Start. Our region has a high percentage of child poverty so our plan prioritizes increasing the supply of quality child care as a strategy to improve success in school and our future workforce.  
Success is measured by the number of Texas Rising Star-certified programs, the number of programs increasing their star level, and the percentage of children enrolled in a Texas Rising Star-certified program. The CCQ plan is strategically aligned with the Board Strategic Plan. Board members, CEOs, Board staff and Contractor staff are well aware of the need and the success we have had with regard to improving child care quality. Each month we announce the percentage of child care programs who are Texas Rising Star certified and the percentage of children enrolled in a Texas Rising Star-certified programs.</t>
  </si>
  <si>
    <t>The Board is responsible for the marketing and outreach of the CCS, CCQ and Texas Rising Star programs. This includes social media, website, purchase of materials and equipment that promote awareness of the CCS and Texas Rising Star programs as well as community outreach and recognition events. Examples include the design and purchase of items that include, but are not limited to: brochures, yard signs, and banners, community outreach and recognition events.</t>
  </si>
  <si>
    <t xml:space="preserve">Infant/Toddler Expansion  </t>
  </si>
  <si>
    <r>
      <rPr>
        <b/>
        <sz val="12"/>
        <color theme="1"/>
        <rFont val="Aptos Narrow"/>
        <family val="2"/>
        <scheme val="minor"/>
      </rPr>
      <t>Activity</t>
    </r>
    <r>
      <rPr>
        <sz val="12"/>
        <color theme="1"/>
        <rFont val="Aptos Narrow"/>
        <family val="2"/>
        <scheme val="minor"/>
      </rPr>
      <t xml:space="preserve">: The project will include outfitting the classroom with the essentials such as furniture, materials, equipment, snug-fitting sheets, curriculum, a room with equipment and inclusive materials, curriculum and curriculum training, Infant and Toddler Specialist mentoring with classroom teachers, and access to a Business Management Training to help with developing a marketing strategy. Retention Stipends will be awarded to classroom teachers. This activity is based on needs assessments and interviews to obtain firsthand data about current needs of early learning programs. This activity will build capacity by increasing up to 30 Infant and Toddler slots. Priority will be given to neighborhoods that lack supply. Surveys will determine the need, and TWC will determine desert areas.  
</t>
    </r>
    <r>
      <rPr>
        <b/>
        <sz val="12"/>
        <color theme="1"/>
        <rFont val="Aptos Narrow"/>
        <family val="2"/>
        <scheme val="minor"/>
      </rPr>
      <t>Target Outreach:</t>
    </r>
    <r>
      <rPr>
        <sz val="12"/>
        <color theme="1"/>
        <rFont val="Aptos Narrow"/>
        <family val="2"/>
        <scheme val="minor"/>
      </rPr>
      <t xml:space="preserve"> up to 5 early learning programs  
</t>
    </r>
    <r>
      <rPr>
        <b/>
        <sz val="12"/>
        <color theme="1"/>
        <rFont val="Aptos Narrow"/>
        <family val="2"/>
        <scheme val="minor"/>
      </rPr>
      <t>Measurable Outcomes:</t>
    </r>
    <r>
      <rPr>
        <sz val="12"/>
        <color theme="1"/>
        <rFont val="Aptos Narrow"/>
        <family val="2"/>
        <scheme val="minor"/>
      </rPr>
      <t xml:space="preserve"> Increase the number of infant toddler enrollment in desert areas, provide quality child care for families, and increase scores in Category 2 (Teacher/Child) and Category 4 - (Indoor/Outdoor).</t>
    </r>
  </si>
  <si>
    <t>Infant/Toddler Specific Curriculum</t>
  </si>
  <si>
    <r>
      <t xml:space="preserve">Activity: </t>
    </r>
    <r>
      <rPr>
        <sz val="12"/>
        <color rgb="FFC00000"/>
        <rFont val="Aptos Narrow"/>
        <family val="2"/>
        <scheme val="minor"/>
      </rPr>
      <t xml:space="preserve">This activity is based on needs assessments, interview, and Texas Rising Star assessment results to obtain firsthand data about current needs of early learning programs. The activity will provide a curriculum for Entry Level-designated programs. Early learning programs that receive the curriculum will participate in implementation training and have the opportunity for additional support from the Quality Initiative Coach. Support includes lesson planning that is aligned with the learning domains and guidelines. Obtaining a curriculum to implement will support early learning programs to improve and maintain quality improvements. </t>
    </r>
    <r>
      <rPr>
        <b/>
        <sz val="12"/>
        <color rgb="FFC00000"/>
        <rFont val="Aptos Narrow"/>
        <family val="2"/>
        <scheme val="minor"/>
      </rPr>
      <t xml:space="preserve">
Target Outreach:</t>
    </r>
    <r>
      <rPr>
        <sz val="12"/>
        <color rgb="FFC00000"/>
        <rFont val="Aptos Narrow"/>
        <family val="2"/>
        <scheme val="minor"/>
      </rPr>
      <t xml:space="preserve"> 10 early learning programs</t>
    </r>
    <r>
      <rPr>
        <b/>
        <sz val="12"/>
        <color rgb="FFC00000"/>
        <rFont val="Aptos Narrow"/>
        <family val="2"/>
        <scheme val="minor"/>
      </rPr>
      <t xml:space="preserve">
Measurable Outcomes: </t>
    </r>
    <r>
      <rPr>
        <sz val="12"/>
        <color rgb="FFC00000"/>
        <rFont val="Aptos Narrow"/>
        <family val="2"/>
        <scheme val="minor"/>
      </rPr>
      <t xml:space="preserve">Track the early learning programs that receive the curriculum and participate in the training to ensure implementation of the curriculum. Post-training surveys will capture the early learning program's feedback on receiving &amp; implementing the curriculum. This activity will measure success through meeting the goals of the early learning program's CQIP.      </t>
    </r>
    <r>
      <rPr>
        <b/>
        <sz val="12"/>
        <color rgb="FFC00000"/>
        <rFont val="Aptos Narrow"/>
        <family val="2"/>
        <scheme val="minor"/>
      </rPr>
      <t xml:space="preserve">   
Q4 Update: </t>
    </r>
    <r>
      <rPr>
        <sz val="12"/>
        <color rgb="FFC00000"/>
        <rFont val="Aptos Narrow"/>
        <family val="2"/>
        <scheme val="minor"/>
      </rPr>
      <t xml:space="preserve">This activity was added to support the CQF funding requirement to have supplemental training for curriculum purchases. Funding for this activity is $0 because the price is included in the overall curriculum purchase.    </t>
    </r>
    <r>
      <rPr>
        <b/>
        <sz val="12"/>
        <color rgb="FFC00000"/>
        <rFont val="Aptos Narrow"/>
        <family val="2"/>
        <scheme val="minor"/>
      </rPr>
      <t xml:space="preserve">                                                                                                                                                                                                                                                                                                                                                                                   </t>
    </r>
  </si>
  <si>
    <t>Professional Development for Infant Toddler Teachers</t>
  </si>
  <si>
    <r>
      <rPr>
        <b/>
        <sz val="12"/>
        <color theme="1"/>
        <rFont val="Aptos Narrow"/>
        <family val="2"/>
        <scheme val="minor"/>
      </rPr>
      <t>Activity</t>
    </r>
    <r>
      <rPr>
        <sz val="12"/>
        <color theme="1"/>
        <rFont val="Aptos Narrow"/>
        <family val="2"/>
        <scheme val="minor"/>
      </rPr>
      <t xml:space="preserve">: This activity is based on needs assessments and interviews to obtain firsthand data about current needs of early learning programs. This activity will provide professional development for early learning program staff on specific infant/ toddler developmental practices. 
</t>
    </r>
    <r>
      <rPr>
        <b/>
        <sz val="12"/>
        <color theme="1"/>
        <rFont val="Aptos Narrow"/>
        <family val="2"/>
        <scheme val="minor"/>
      </rPr>
      <t xml:space="preserve">Target Outreach: </t>
    </r>
    <r>
      <rPr>
        <sz val="12"/>
        <color theme="1"/>
        <rFont val="Aptos Narrow"/>
        <family val="2"/>
        <scheme val="minor"/>
      </rPr>
      <t>Our estimated reach is up to</t>
    </r>
    <r>
      <rPr>
        <b/>
        <sz val="12"/>
        <color theme="1"/>
        <rFont val="Aptos Narrow"/>
        <family val="2"/>
        <scheme val="minor"/>
      </rPr>
      <t xml:space="preserve"> </t>
    </r>
    <r>
      <rPr>
        <sz val="12"/>
        <color theme="1"/>
        <rFont val="Aptos Narrow"/>
        <family val="2"/>
        <scheme val="minor"/>
      </rPr>
      <t xml:space="preserve">100 individual participants.     
</t>
    </r>
    <r>
      <rPr>
        <b/>
        <sz val="12"/>
        <color theme="1"/>
        <rFont val="Aptos Narrow"/>
        <family val="2"/>
        <scheme val="minor"/>
      </rPr>
      <t>Measurable Outcomes:</t>
    </r>
    <r>
      <rPr>
        <sz val="12"/>
        <color theme="1"/>
        <rFont val="Aptos Narrow"/>
        <family val="2"/>
        <scheme val="minor"/>
      </rPr>
      <t xml:space="preserve"> Increase in the number of child care programs whose staff are participating in the training, meet the required minimum standards annual required hours, and maintain Texas Rising Star certification. We will conduct pre- and post-surveys to determine specific topics to deliver. We will capture attendance at each training to ensure staff are taking advantage of the offered training. </t>
    </r>
  </si>
  <si>
    <t>Ongoing Professional Development</t>
  </si>
  <si>
    <r>
      <rPr>
        <b/>
        <sz val="12"/>
        <color theme="1"/>
        <rFont val="Aptos Narrow"/>
        <family val="2"/>
        <scheme val="minor"/>
      </rPr>
      <t>Activity</t>
    </r>
    <r>
      <rPr>
        <sz val="12"/>
        <color theme="1"/>
        <rFont val="Aptos Narrow"/>
        <family val="2"/>
        <scheme val="minor"/>
      </rPr>
      <t xml:space="preserve">: This activity is based on needs assessments and interviews to obtain firsthand data about current needs of early learning programs and will provide a variety of ongoing professional development opportunities both virtually and in-person on the topics listed in the Texas Rising Star Guidelines and the Child Care Regulation Minimum Standards. Ongoing professional development for early childhood teachers and administrators has several outcomes that significantly enhance their effectiveness and the quality of education provided to your children. Outcomes include: improved teaching practices, enhanced child development understanding, increased confidence and competence, stronger relationships with families, and improved child outcomes. The training topics will be based on surveys received from teachers, administrators, Texas Rising Star mentors, and communality stakeholders. Selection will be based on the feedback received from hosted focus groups with programs and mentors. 
</t>
    </r>
    <r>
      <rPr>
        <b/>
        <sz val="12"/>
        <color theme="1"/>
        <rFont val="Aptos Narrow"/>
        <family val="2"/>
        <scheme val="minor"/>
      </rPr>
      <t>Target Outreach:</t>
    </r>
    <r>
      <rPr>
        <sz val="12"/>
        <color theme="1"/>
        <rFont val="Aptos Narrow"/>
        <family val="2"/>
        <scheme val="minor"/>
      </rPr>
      <t xml:space="preserve"> We estimate to have up to 300 participants.  </t>
    </r>
    <r>
      <rPr>
        <b/>
        <sz val="12"/>
        <color theme="1"/>
        <rFont val="Aptos Narrow"/>
        <family val="2"/>
        <scheme val="minor"/>
      </rPr>
      <t xml:space="preserve">
Measurable Outcomes:</t>
    </r>
    <r>
      <rPr>
        <sz val="12"/>
        <color theme="1"/>
        <rFont val="Aptos Narrow"/>
        <family val="2"/>
        <scheme val="minor"/>
      </rPr>
      <t xml:space="preserve"> Success will be measured by the number of participants, increase in knowledge, sustained motivation and job satisfaction. We will use pre- and post-surveys, CQIPs, decrease in deficiencies from Child Care Regulation, and the increase in Texas Rising Star certification levels.
</t>
    </r>
    <r>
      <rPr>
        <b/>
        <sz val="12"/>
        <color rgb="FFC00000"/>
        <rFont val="Aptos Narrow"/>
        <family val="2"/>
        <scheme val="minor"/>
      </rPr>
      <t xml:space="preserve">Update Q4: </t>
    </r>
    <r>
      <rPr>
        <sz val="12"/>
        <color rgb="FFC00000"/>
        <rFont val="Aptos Narrow"/>
        <family val="2"/>
        <scheme val="minor"/>
      </rPr>
      <t>This activity funding increased from $20,000 to $30,000. $10,000 was reallocated to this activity from a cancelled National Accreditation activity. Extra funds were needed in this activity due to an extra conference early learning staff attended.</t>
    </r>
  </si>
  <si>
    <t>Spring "Week of the Young Child" Conference</t>
  </si>
  <si>
    <r>
      <rPr>
        <b/>
        <sz val="12"/>
        <color theme="1"/>
        <rFont val="Aptos Narrow"/>
        <family val="2"/>
        <scheme val="minor"/>
      </rPr>
      <t>Activity</t>
    </r>
    <r>
      <rPr>
        <sz val="12"/>
        <color theme="1"/>
        <rFont val="Aptos Narrow"/>
        <family val="2"/>
        <scheme val="minor"/>
      </rPr>
      <t>: This activity is based on needs assessments and interviews</t>
    </r>
    <r>
      <rPr>
        <b/>
        <sz val="12"/>
        <color theme="1"/>
        <rFont val="Aptos Narrow"/>
        <family val="2"/>
        <scheme val="minor"/>
      </rPr>
      <t xml:space="preserve"> </t>
    </r>
    <r>
      <rPr>
        <sz val="12"/>
        <color theme="1"/>
        <rFont val="Aptos Narrow"/>
        <family val="2"/>
        <scheme val="minor"/>
      </rPr>
      <t xml:space="preserve">to obtain firsthand data about current needs of early learning programs. This activity will provide quality training and professional development on a variety of topics for diversity, inclusivity, disabilities, and trauma for children in childcare settings presented at a one-day, six-hour conference. 
</t>
    </r>
    <r>
      <rPr>
        <b/>
        <sz val="12"/>
        <color theme="1"/>
        <rFont val="Aptos Narrow"/>
        <family val="2"/>
        <scheme val="minor"/>
      </rPr>
      <t>Target Outreach</t>
    </r>
    <r>
      <rPr>
        <sz val="12"/>
        <color theme="1"/>
        <rFont val="Aptos Narrow"/>
        <family val="2"/>
        <scheme val="minor"/>
      </rPr>
      <t xml:space="preserve">: We estimate 150 participants from early learning programs in the region. 
</t>
    </r>
    <r>
      <rPr>
        <b/>
        <sz val="12"/>
        <color theme="1"/>
        <rFont val="Aptos Narrow"/>
        <family val="2"/>
        <scheme val="minor"/>
      </rPr>
      <t>Measurable Outcomes:</t>
    </r>
    <r>
      <rPr>
        <sz val="12"/>
        <color theme="1"/>
        <rFont val="Aptos Narrow"/>
        <family val="2"/>
        <scheme val="minor"/>
      </rPr>
      <t xml:space="preserve"> Participation in this conference will increase knowledge of the content delivered. We will measure the success of this event by tracking the number of registered participants versus the attended participants and provide pre- and post-surveys.  </t>
    </r>
  </si>
  <si>
    <t>Director Leadership Academy Stipends</t>
  </si>
  <si>
    <r>
      <rPr>
        <b/>
        <sz val="12"/>
        <color theme="1"/>
        <rFont val="Aptos Narrow"/>
        <family val="2"/>
        <scheme val="minor"/>
      </rPr>
      <t>Activity</t>
    </r>
    <r>
      <rPr>
        <sz val="12"/>
        <color theme="1"/>
        <rFont val="Aptos Narrow"/>
        <family val="2"/>
        <scheme val="minor"/>
      </rPr>
      <t xml:space="preserve">: This activity is based on needs assessments and interviews to obtain firsthand data about current needs of administrators of early learning programs. This activity will support directors and administrators participating in Together 4 Children's Leadership Academy. The participants will delve into topics that strengthen their leadership style, promote peak performance, and build a strong organizational climate. Each participant will receive a one time Stipend of $1000. Stipends will be offered to address the post assessment data of the Early Childhood Work Environment Survey (ECWES).  
</t>
    </r>
    <r>
      <rPr>
        <b/>
        <sz val="12"/>
        <color theme="1"/>
        <rFont val="Aptos Narrow"/>
        <family val="2"/>
        <scheme val="minor"/>
      </rPr>
      <t>Target Outreach:</t>
    </r>
    <r>
      <rPr>
        <sz val="12"/>
        <color theme="1"/>
        <rFont val="Aptos Narrow"/>
        <family val="2"/>
        <scheme val="minor"/>
      </rPr>
      <t xml:space="preserve"> approx. 25 directors and administrators of Texas Rising Star programs 
</t>
    </r>
    <r>
      <rPr>
        <b/>
        <sz val="12"/>
        <color theme="1"/>
        <rFont val="Aptos Narrow"/>
        <family val="2"/>
        <scheme val="minor"/>
      </rPr>
      <t>Measurable Outcomes:</t>
    </r>
    <r>
      <rPr>
        <sz val="12"/>
        <color theme="1"/>
        <rFont val="Aptos Narrow"/>
        <family val="2"/>
        <scheme val="minor"/>
      </rPr>
      <t xml:space="preserve"> Participation in this Director Leadership Academy will increase knowledge of the content delivered, development of a continuous quality improvement plan focused on identified needs, a reduction of deficiencies in Child Care Regulation, and an increase in Texas Rising Star certification levels. We will measure the success of this event by tracking the number of participants who complete the Leadership Academy and provide pre- and post-surveys. </t>
    </r>
  </si>
  <si>
    <t>CDA Scholarships</t>
  </si>
  <si>
    <r>
      <rPr>
        <b/>
        <sz val="12"/>
        <color theme="1"/>
        <rFont val="Aptos Narrow"/>
        <family val="2"/>
        <scheme val="minor"/>
      </rPr>
      <t>Activity</t>
    </r>
    <r>
      <rPr>
        <sz val="12"/>
        <color theme="1"/>
        <rFont val="Aptos Narrow"/>
        <family val="2"/>
        <scheme val="minor"/>
      </rPr>
      <t xml:space="preserve">: This activity is based on needs assessments and interviews to obtain firsthand data about current needs of early learning programs. This activity will provide book scholarships and stipends for staff of Texas Rising Star programs who are working towards their CDA with CLI Engage (online).  The participants will submit their certificates to receive the stipend. Stipends of $550 will be awarded to participants who complete their CDA. 
</t>
    </r>
    <r>
      <rPr>
        <b/>
        <sz val="12"/>
        <color theme="1"/>
        <rFont val="Aptos Narrow"/>
        <family val="2"/>
        <scheme val="minor"/>
      </rPr>
      <t>Target Outreach:</t>
    </r>
    <r>
      <rPr>
        <sz val="12"/>
        <color theme="1"/>
        <rFont val="Aptos Narrow"/>
        <family val="2"/>
        <scheme val="minor"/>
      </rPr>
      <t xml:space="preserve"> Our estimated reach is 10 teachers working in Texas Rising Star programs.  
</t>
    </r>
    <r>
      <rPr>
        <b/>
        <sz val="12"/>
        <color theme="1"/>
        <rFont val="Aptos Narrow"/>
        <family val="2"/>
        <scheme val="minor"/>
      </rPr>
      <t>Measurable Outcomes</t>
    </r>
    <r>
      <rPr>
        <sz val="12"/>
        <color theme="1"/>
        <rFont val="Aptos Narrow"/>
        <family val="2"/>
        <scheme val="minor"/>
      </rPr>
      <t xml:space="preserve">: Increase in Texas Rising Star level and teachers receiving their CDA credentials. Our success will be measured by the number of CDA credentials attained.  </t>
    </r>
  </si>
  <si>
    <t>Apprenticeship Program Support</t>
  </si>
  <si>
    <t>CCQ 2%
CQF 4%
CCM</t>
  </si>
  <si>
    <r>
      <rPr>
        <b/>
        <sz val="12"/>
        <rFont val="Aptos Narrow"/>
        <family val="2"/>
        <scheme val="minor"/>
      </rPr>
      <t>Activity</t>
    </r>
    <r>
      <rPr>
        <sz val="12"/>
        <rFont val="Aptos Narrow"/>
        <family val="2"/>
        <scheme val="minor"/>
      </rPr>
      <t xml:space="preserve">: This activity is based on needs assessments and interviews to obtain firsthand data about current needs of early learning programs. This activity will provide support for Texas Rising Star program staff who participate in the Heart of Texas Region Apprenticeship program. This activity will support efforts to maintain the established Early Childhood Educator Apprenticeship Program and explore the development of pre-apprenticeship to address the growing need for qualified early educators. We will continue to partner with the Texas Association for the Education of Young Children (TXAEYC) to provide scholarships for each apprentice to attend our local community college to attain college credit hours leading to a level 1 Early Childhood Educator Certificate. Each apprentice will receive a $550 Stipend upon completion of the project. Each apprentice classroom will receive supports such as indoor and outdoor materials and curriculum.
</t>
    </r>
    <r>
      <rPr>
        <b/>
        <sz val="12"/>
        <rFont val="Aptos Narrow"/>
        <family val="2"/>
        <scheme val="minor"/>
      </rPr>
      <t>Target Outreach:</t>
    </r>
    <r>
      <rPr>
        <sz val="12"/>
        <rFont val="Aptos Narrow"/>
        <family val="2"/>
        <scheme val="minor"/>
      </rPr>
      <t xml:space="preserve"> The estimated reach is 12 Apprentices and 8 Host Sites. 
</t>
    </r>
    <r>
      <rPr>
        <b/>
        <sz val="12"/>
        <rFont val="Aptos Narrow"/>
        <family val="2"/>
        <scheme val="minor"/>
      </rPr>
      <t>Measurable Outcomes</t>
    </r>
    <r>
      <rPr>
        <sz val="12"/>
        <rFont val="Aptos Narrow"/>
        <family val="2"/>
        <scheme val="minor"/>
      </rPr>
      <t xml:space="preserve">: The number of participants and the completion of the apprenticeship program.  
</t>
    </r>
    <r>
      <rPr>
        <i/>
        <sz val="12"/>
        <rFont val="Aptos Narrow"/>
        <family val="2"/>
        <scheme val="minor"/>
      </rPr>
      <t xml:space="preserve">CCQ 2% = $145,798; CCM = 194,370; and CQF = 150,000    </t>
    </r>
    <r>
      <rPr>
        <sz val="12"/>
        <rFont val="Aptos Narrow"/>
        <family val="2"/>
        <scheme val="minor"/>
      </rPr>
      <t xml:space="preserve">                                                                                                   </t>
    </r>
  </si>
  <si>
    <r>
      <rPr>
        <b/>
        <sz val="12"/>
        <color theme="1"/>
        <rFont val="Aptos Narrow"/>
        <family val="2"/>
        <scheme val="minor"/>
      </rPr>
      <t>Activity</t>
    </r>
    <r>
      <rPr>
        <sz val="12"/>
        <color theme="1"/>
        <rFont val="Aptos Narrow"/>
        <family val="2"/>
        <scheme val="minor"/>
      </rPr>
      <t xml:space="preserve">: This activity is based on needs assessments and interviews to obtain firsthand data about current needs of early learning programs. This activity will provide Conscious Discipline training on self-regulation, social-emotion, communication skills, healthy behaviors and conflict resolution. Providing this training will help educate and encourage directors and teachers to create an emotionally safe and nurturing environment that ensures inclusivity of all children. 
</t>
    </r>
    <r>
      <rPr>
        <b/>
        <sz val="12"/>
        <color theme="1"/>
        <rFont val="Aptos Narrow"/>
        <family val="2"/>
        <scheme val="minor"/>
      </rPr>
      <t>Target Outreach:</t>
    </r>
    <r>
      <rPr>
        <sz val="12"/>
        <color theme="1"/>
        <rFont val="Aptos Narrow"/>
        <family val="2"/>
        <scheme val="minor"/>
      </rPr>
      <t xml:space="preserve"> Our estimated participation is 50 child care program staff</t>
    </r>
    <r>
      <rPr>
        <b/>
        <sz val="12"/>
        <color theme="1"/>
        <rFont val="Aptos Narrow"/>
        <family val="2"/>
        <scheme val="minor"/>
      </rPr>
      <t xml:space="preserve">. </t>
    </r>
    <r>
      <rPr>
        <sz val="12"/>
        <color theme="1"/>
        <rFont val="Aptos Narrow"/>
        <family val="2"/>
        <scheme val="minor"/>
      </rPr>
      <t xml:space="preserve">  
</t>
    </r>
    <r>
      <rPr>
        <b/>
        <sz val="12"/>
        <color theme="1"/>
        <rFont val="Aptos Narrow"/>
        <family val="2"/>
        <scheme val="minor"/>
      </rPr>
      <t>Measurable Outcomes</t>
    </r>
    <r>
      <rPr>
        <sz val="12"/>
        <color theme="1"/>
        <rFont val="Aptos Narrow"/>
        <family val="2"/>
        <scheme val="minor"/>
      </rPr>
      <t xml:space="preserve">: We will see an increase in assessment scores related to Teacher/Child Interactions in Category 2 of the Texas Rising Star assessment tool. Increased knowledge of inclusion strategies using pre- and post training assessments to gauge teachers' understanding of inclusion concepts and strategies and collection of lesson plans that incorporate inclusive practices. We will also monitor the reduction in behavioral and retention rates of children with diverse needs. These measurable outcomes can provide insights into the effectiveness of the training and establish a feedback mechanism for teachers to share their experience ad challenges in implementing inclusive practices. We will measure success by using pre and post-surveys for each participant. </t>
    </r>
  </si>
  <si>
    <r>
      <rPr>
        <b/>
        <sz val="12"/>
        <color theme="1"/>
        <rFont val="Aptos Narrow"/>
        <family val="2"/>
        <scheme val="minor"/>
      </rPr>
      <t>Activity</t>
    </r>
    <r>
      <rPr>
        <sz val="12"/>
        <color theme="1"/>
        <rFont val="Aptos Narrow"/>
        <family val="2"/>
        <scheme val="minor"/>
      </rPr>
      <t xml:space="preserve">: Pay salary and fringe for 4 full-time mentors, 1 part-time quality initiative coach, 1 Texas Rising Star support staff, and 1 full-time Provider Services Manager, plus materials, supplies, and travel. This activity aligns with the Boards Plan to increase the supply of quality child care. Staff will support the onboarding, certification, and maintenance of Texas Rising Star Programs. 
</t>
    </r>
    <r>
      <rPr>
        <b/>
        <sz val="12"/>
        <color theme="1"/>
        <rFont val="Aptos Narrow"/>
        <family val="2"/>
        <scheme val="minor"/>
      </rPr>
      <t>Target Outreach:</t>
    </r>
    <r>
      <rPr>
        <sz val="12"/>
        <color theme="1"/>
        <rFont val="Aptos Narrow"/>
        <family val="2"/>
        <scheme val="minor"/>
      </rPr>
      <t xml:space="preserve"> There are an estimated 107 programs in the Board area.
</t>
    </r>
    <r>
      <rPr>
        <b/>
        <sz val="12"/>
        <color theme="1"/>
        <rFont val="Aptos Narrow"/>
        <family val="2"/>
        <scheme val="minor"/>
      </rPr>
      <t>Measurable Outcomes:</t>
    </r>
    <r>
      <rPr>
        <sz val="12"/>
        <color theme="1"/>
        <rFont val="Aptos Narrow"/>
        <family val="2"/>
        <scheme val="minor"/>
      </rPr>
      <t xml:space="preserve"> Success will be measured through program retention and job satisfaction survey. </t>
    </r>
  </si>
  <si>
    <t>Nature Explore Outdoor Playground Project</t>
  </si>
  <si>
    <r>
      <rPr>
        <b/>
        <sz val="12"/>
        <color theme="1"/>
        <rFont val="Aptos Narrow"/>
        <family val="2"/>
        <scheme val="minor"/>
      </rPr>
      <t>Activity</t>
    </r>
    <r>
      <rPr>
        <sz val="12"/>
        <color theme="1"/>
        <rFont val="Aptos Narrow"/>
        <family val="2"/>
        <scheme val="minor"/>
      </rPr>
      <t>: This activity is based on needs assessments, interviews, and Texas Rising Star assessment results</t>
    </r>
    <r>
      <rPr>
        <b/>
        <sz val="12"/>
        <color theme="1"/>
        <rFont val="Aptos Narrow"/>
        <family val="2"/>
        <scheme val="minor"/>
      </rPr>
      <t xml:space="preserve"> </t>
    </r>
    <r>
      <rPr>
        <sz val="12"/>
        <color theme="1"/>
        <rFont val="Aptos Narrow"/>
        <family val="2"/>
        <scheme val="minor"/>
      </rPr>
      <t xml:space="preserve">to obtain firsthand data about current needs of early learning programs. This activity will assist Texas Rising Star programs with providing well-designed outdoor spaces by certifying new or redesigned play areas through the Nature Explore Program. This activity includes equipment, educational materials, professional development, and coaching on Outdoor Learning. 
</t>
    </r>
    <r>
      <rPr>
        <b/>
        <sz val="12"/>
        <color theme="1"/>
        <rFont val="Aptos Narrow"/>
        <family val="2"/>
        <scheme val="minor"/>
      </rPr>
      <t>Target Outreach:</t>
    </r>
    <r>
      <rPr>
        <sz val="12"/>
        <color theme="1"/>
        <rFont val="Aptos Narrow"/>
        <family val="2"/>
        <scheme val="minor"/>
      </rPr>
      <t xml:space="preserve"> The</t>
    </r>
    <r>
      <rPr>
        <b/>
        <sz val="12"/>
        <color theme="1"/>
        <rFont val="Aptos Narrow"/>
        <family val="2"/>
        <scheme val="minor"/>
      </rPr>
      <t xml:space="preserve"> </t>
    </r>
    <r>
      <rPr>
        <sz val="12"/>
        <color theme="1"/>
        <rFont val="Aptos Narrow"/>
        <family val="2"/>
        <scheme val="minor"/>
      </rPr>
      <t xml:space="preserve">estimated reach is 5 playgrounds in the Heart of Texas Region.  
</t>
    </r>
    <r>
      <rPr>
        <b/>
        <sz val="12"/>
        <color theme="1"/>
        <rFont val="Aptos Narrow"/>
        <family val="2"/>
        <scheme val="minor"/>
      </rPr>
      <t>Measurable Outcomes</t>
    </r>
    <r>
      <rPr>
        <sz val="12"/>
        <color theme="1"/>
        <rFont val="Aptos Narrow"/>
        <family val="2"/>
        <scheme val="minor"/>
      </rPr>
      <t>: The program will become recognized as a certified Nature Explore Outdoor Classroom. Playgrounds will be nature-rich environments and will not include large structures.</t>
    </r>
  </si>
  <si>
    <t>Texas Rising Star Initial Certification Stipend</t>
  </si>
  <si>
    <r>
      <rPr>
        <b/>
        <sz val="12"/>
        <color theme="1"/>
        <rFont val="Aptos Narrow"/>
        <family val="2"/>
        <scheme val="minor"/>
      </rPr>
      <t>Activity</t>
    </r>
    <r>
      <rPr>
        <sz val="12"/>
        <color theme="1"/>
        <rFont val="Aptos Narrow"/>
        <family val="2"/>
        <scheme val="minor"/>
      </rPr>
      <t>: This activity is based on Texas Rising Star assessment results and Continuous Quality Improvement Plans</t>
    </r>
    <r>
      <rPr>
        <b/>
        <sz val="12"/>
        <color theme="1"/>
        <rFont val="Aptos Narrow"/>
        <family val="2"/>
        <scheme val="minor"/>
      </rPr>
      <t xml:space="preserve"> </t>
    </r>
    <r>
      <rPr>
        <sz val="12"/>
        <color theme="1"/>
        <rFont val="Aptos Narrow"/>
        <family val="2"/>
        <scheme val="minor"/>
      </rPr>
      <t xml:space="preserve">of early learning programs. This activity will provide programs who achieve initial certification with a stipend. It will provide materials, equipment, and resources to assist in meeting Texas Rising Star requirements, including but not limited to, classroom furniture, developmentally appropriate learning materials, outdoor equipment, and gross motor equipment. Stipends for staff will also be provided. 
</t>
    </r>
    <r>
      <rPr>
        <b/>
        <sz val="12"/>
        <color theme="1"/>
        <rFont val="Aptos Narrow"/>
        <family val="2"/>
        <scheme val="minor"/>
      </rPr>
      <t xml:space="preserve">Target Outreach: </t>
    </r>
    <r>
      <rPr>
        <sz val="12"/>
        <color theme="1"/>
        <rFont val="Aptos Narrow"/>
        <family val="2"/>
        <scheme val="minor"/>
      </rPr>
      <t>The estimated reach will be</t>
    </r>
    <r>
      <rPr>
        <b/>
        <sz val="12"/>
        <color theme="1"/>
        <rFont val="Aptos Narrow"/>
        <family val="2"/>
        <scheme val="minor"/>
      </rPr>
      <t xml:space="preserve"> </t>
    </r>
    <r>
      <rPr>
        <sz val="12"/>
        <color theme="1"/>
        <rFont val="Aptos Narrow"/>
        <family val="2"/>
        <scheme val="minor"/>
      </rPr>
      <t xml:space="preserve">20 Entry Level-designated early learning programs who attain certification. 
</t>
    </r>
    <r>
      <rPr>
        <b/>
        <sz val="12"/>
        <color theme="1"/>
        <rFont val="Aptos Narrow"/>
        <family val="2"/>
        <scheme val="minor"/>
      </rPr>
      <t>Measurable Outcomes</t>
    </r>
    <r>
      <rPr>
        <sz val="12"/>
        <color theme="1"/>
        <rFont val="Aptos Narrow"/>
        <family val="2"/>
        <scheme val="minor"/>
      </rPr>
      <t>: Success will be measured by an increase in Texas Rising Star-certified programs, CQIP requirements completed.</t>
    </r>
    <r>
      <rPr>
        <strike/>
        <sz val="12"/>
        <color rgb="FFC00000"/>
        <rFont val="Aptos Narrow"/>
        <family val="2"/>
        <scheme val="minor"/>
      </rPr>
      <t>, and survey results.</t>
    </r>
    <r>
      <rPr>
        <sz val="12"/>
        <color theme="1"/>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Removed survey results as a measurable outcome, as these were not distributed. </t>
    </r>
    <r>
      <rPr>
        <sz val="12"/>
        <color theme="1"/>
        <rFont val="Aptos Narrow"/>
        <family val="2"/>
        <scheme val="minor"/>
      </rPr>
      <t xml:space="preserve">
</t>
    </r>
  </si>
  <si>
    <t>Texas Rising Star Recertification Stipend</t>
  </si>
  <si>
    <r>
      <rPr>
        <b/>
        <sz val="12"/>
        <color theme="1"/>
        <rFont val="Aptos Narrow"/>
        <family val="2"/>
        <scheme val="minor"/>
      </rPr>
      <t>Activity</t>
    </r>
    <r>
      <rPr>
        <sz val="12"/>
        <color theme="1"/>
        <rFont val="Aptos Narrow"/>
        <family val="2"/>
        <scheme val="minor"/>
      </rPr>
      <t>: This activity is based on Texas Rising Star assessment results and Continuous Quality Improvement Plans</t>
    </r>
    <r>
      <rPr>
        <b/>
        <sz val="12"/>
        <color theme="1"/>
        <rFont val="Aptos Narrow"/>
        <family val="2"/>
        <scheme val="minor"/>
      </rPr>
      <t xml:space="preserve"> </t>
    </r>
    <r>
      <rPr>
        <sz val="12"/>
        <color theme="1"/>
        <rFont val="Aptos Narrow"/>
        <family val="2"/>
        <scheme val="minor"/>
      </rPr>
      <t xml:space="preserve">of early learning programs. This activity will provide programs who maintain certification with a stipend. This activity will provide Texas Rising Star-certified early learning programs with incentives for maintaining and reaching higher quality of levels within Texas Rising Star. It will provide materials, equipment, and resources to assist in meeting Texas Rising Star requirements, including but not limited to, classroom furniture, developmentally appropriate learning materials, outdoor equipment,  and gross motor equipment. Stipends for staff will also be provided.
</t>
    </r>
    <r>
      <rPr>
        <b/>
        <sz val="12"/>
        <color theme="1"/>
        <rFont val="Aptos Narrow"/>
        <family val="2"/>
        <scheme val="minor"/>
      </rPr>
      <t>Target Outreach:</t>
    </r>
    <r>
      <rPr>
        <sz val="12"/>
        <color theme="1"/>
        <rFont val="Aptos Narrow"/>
        <family val="2"/>
        <scheme val="minor"/>
      </rPr>
      <t xml:space="preserve"> The estimated reach will be 35 certified early learning programs</t>
    </r>
    <r>
      <rPr>
        <b/>
        <sz val="12"/>
        <color theme="1"/>
        <rFont val="Aptos Narrow"/>
        <family val="2"/>
        <scheme val="minor"/>
      </rPr>
      <t xml:space="preserve"> </t>
    </r>
    <r>
      <rPr>
        <sz val="12"/>
        <color theme="1"/>
        <rFont val="Aptos Narrow"/>
        <family val="2"/>
        <scheme val="minor"/>
      </rPr>
      <t xml:space="preserve">that are up for recertification in FY 2025. 
</t>
    </r>
    <r>
      <rPr>
        <b/>
        <sz val="12"/>
        <color theme="1"/>
        <rFont val="Aptos Narrow"/>
        <family val="2"/>
        <scheme val="minor"/>
      </rPr>
      <t>Measurable Outcomes</t>
    </r>
    <r>
      <rPr>
        <sz val="12"/>
        <color theme="1"/>
        <rFont val="Aptos Narrow"/>
        <family val="2"/>
        <scheme val="minor"/>
      </rPr>
      <t>: Success will be measured by an increase in Texas Rising Star-certified programs, CQIP requirements completed.</t>
    </r>
    <r>
      <rPr>
        <strike/>
        <sz val="12"/>
        <color rgb="FFC00000"/>
        <rFont val="Aptos Narrow"/>
        <family val="2"/>
        <scheme val="minor"/>
      </rPr>
      <t>, and survey results</t>
    </r>
    <r>
      <rPr>
        <sz val="12"/>
        <color theme="1"/>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 xml:space="preserve">Removed survey results as a measurable outcome, as these were not distributed. </t>
    </r>
  </si>
  <si>
    <r>
      <rPr>
        <b/>
        <sz val="12"/>
        <color theme="1"/>
        <rFont val="Aptos Narrow"/>
        <family val="2"/>
        <scheme val="minor"/>
      </rPr>
      <t>Activity</t>
    </r>
    <r>
      <rPr>
        <sz val="12"/>
        <color theme="1"/>
        <rFont val="Aptos Narrow"/>
        <family val="2"/>
        <scheme val="minor"/>
      </rPr>
      <t xml:space="preserve">: This activity is based on needs assessments, interview, and Texas Rising Star assessment results to obtain firsthand data about current needs of early learning programs. The activity will provide a curriculum for Entry Level-designated programs. The programs that receive the curriculum will participate in implementation training and have the opportunity for additional support from the Quality Initiative Coach. Support includes lesson planning that is aligned with the learning domains and guidelines. Obtaining a curriculum to implement will support programs to improve and maintain quality improvements. 
</t>
    </r>
    <r>
      <rPr>
        <b/>
        <sz val="12"/>
        <color theme="1"/>
        <rFont val="Aptos Narrow"/>
        <family val="2"/>
        <scheme val="minor"/>
      </rPr>
      <t>Target Outreach:</t>
    </r>
    <r>
      <rPr>
        <sz val="12"/>
        <color theme="1"/>
        <rFont val="Aptos Narrow"/>
        <family val="2"/>
        <scheme val="minor"/>
      </rPr>
      <t xml:space="preserve"> 8 early learning programs
</t>
    </r>
    <r>
      <rPr>
        <b/>
        <sz val="12"/>
        <color theme="1"/>
        <rFont val="Aptos Narrow"/>
        <family val="2"/>
        <scheme val="minor"/>
      </rPr>
      <t>Measurable Outcomes</t>
    </r>
    <r>
      <rPr>
        <sz val="12"/>
        <color theme="1"/>
        <rFont val="Aptos Narrow"/>
        <family val="2"/>
        <scheme val="minor"/>
      </rPr>
      <t xml:space="preserve">: We will track the programs that receive the curriculum and participate in the training. We will issue surveys to capture the program's feedback on receiving &amp; implementing the curriculum. This activity will measure success through meeting the goals of the CQIP.                                                                                                                                                                                                                                                                                                                                                                                                   </t>
    </r>
  </si>
  <si>
    <t>Ongoing Pediatric CPR and First Aid</t>
  </si>
  <si>
    <r>
      <rPr>
        <b/>
        <sz val="12"/>
        <color theme="1"/>
        <rFont val="Aptos Narrow"/>
        <family val="2"/>
        <scheme val="minor"/>
      </rPr>
      <t>Activity</t>
    </r>
    <r>
      <rPr>
        <sz val="12"/>
        <color theme="1"/>
        <rFont val="Aptos Narrow"/>
        <family val="2"/>
        <scheme val="minor"/>
      </rPr>
      <t xml:space="preserve">: This activity will provide monthly First Aid/CPR classes for all staff of Texas Rising Star programs. The class will enhance continuous health &amp; safety in the child care programs. This activity is based on needs assessments and interviews to obtain firsthand data about current needs of early learning programs. This activity may potentially reduce Child Care Regulation deficiencies caused by staff with out-of-date CPR requirements. This need was determined by reviewing the staff requirements in Category 3 and CQIP data. Local Board/contractor will support this activity by providing registration and space to conduct training at no cost to the trainer; early learning programs pay the trainer directly. 
</t>
    </r>
    <r>
      <rPr>
        <b/>
        <sz val="12"/>
        <color theme="1"/>
        <rFont val="Aptos Narrow"/>
        <family val="2"/>
        <scheme val="minor"/>
      </rPr>
      <t xml:space="preserve">Target Outreach: </t>
    </r>
    <r>
      <rPr>
        <sz val="12"/>
        <color theme="1"/>
        <rFont val="Aptos Narrow"/>
        <family val="2"/>
        <scheme val="minor"/>
      </rPr>
      <t xml:space="preserve">We estimate 300 participants.  
</t>
    </r>
    <r>
      <rPr>
        <b/>
        <sz val="12"/>
        <color theme="1"/>
        <rFont val="Aptos Narrow"/>
        <family val="2"/>
        <scheme val="minor"/>
      </rPr>
      <t>Measurable Outcomes</t>
    </r>
    <r>
      <rPr>
        <sz val="12"/>
        <color theme="1"/>
        <rFont val="Aptos Narrow"/>
        <family val="2"/>
        <scheme val="minor"/>
      </rPr>
      <t>: Increased classroom safety and teacher preparedness. Decrease in Child Care Regulation deficiencies as reported by Child Care Regulation. The Board will measure the success of this activity by the number of participants receiving their First Aid/CPR certification.</t>
    </r>
  </si>
  <si>
    <r>
      <rPr>
        <b/>
        <sz val="12"/>
        <color theme="1"/>
        <rFont val="Aptos Narrow"/>
        <family val="2"/>
        <scheme val="minor"/>
      </rPr>
      <t>Activity</t>
    </r>
    <r>
      <rPr>
        <sz val="12"/>
        <color theme="1"/>
        <rFont val="Aptos Narrow"/>
        <family val="2"/>
        <scheme val="minor"/>
      </rPr>
      <t xml:space="preserve">: This activity will provide the LENA Grow program to Texas Rising Star programs. This activity is based on needs assessments and interviews to obtain firsthand data about current needs of early learning programs. Teachers will participate in professional development through out the LENA Grow cycle. LENA is a data-driven, evidence-based program that supports children's literacy, language, and social-emotional development through conversations between the teacher and the student. This aligns with the teacher-child interactions in Category 2 of Texas Rising Star. 
</t>
    </r>
    <r>
      <rPr>
        <b/>
        <sz val="12"/>
        <color theme="1"/>
        <rFont val="Aptos Narrow"/>
        <family val="2"/>
        <scheme val="minor"/>
      </rPr>
      <t>Target Outreach:</t>
    </r>
    <r>
      <rPr>
        <sz val="12"/>
        <color theme="1"/>
        <rFont val="Aptos Narrow"/>
        <family val="2"/>
        <scheme val="minor"/>
      </rPr>
      <t xml:space="preserve"> Our estimated reach is 4 programs which will support up to 5 classrooms/5 teachers, and approx. 40 children. 
</t>
    </r>
    <r>
      <rPr>
        <b/>
        <sz val="12"/>
        <color theme="1"/>
        <rFont val="Aptos Narrow"/>
        <family val="2"/>
        <scheme val="minor"/>
      </rPr>
      <t>Measurable Outcomes:</t>
    </r>
    <r>
      <rPr>
        <sz val="12"/>
        <color theme="1"/>
        <rFont val="Aptos Narrow"/>
        <family val="2"/>
        <scheme val="minor"/>
      </rPr>
      <t xml:space="preserve"> Increased teacher-child interactions, and increased language development by documentation from the data collected from LENA.</t>
    </r>
  </si>
  <si>
    <t>National Accreditation Fees and Technical Assistance</t>
  </si>
  <si>
    <r>
      <rPr>
        <b/>
        <strike/>
        <sz val="12"/>
        <rFont val="Aptos Narrow"/>
        <family val="2"/>
        <scheme val="minor"/>
      </rPr>
      <t>Activity</t>
    </r>
    <r>
      <rPr>
        <strike/>
        <sz val="12"/>
        <rFont val="Aptos Narrow"/>
        <family val="2"/>
        <scheme val="minor"/>
      </rPr>
      <t>: This activity is based on needs assessments and interviews</t>
    </r>
    <r>
      <rPr>
        <b/>
        <strike/>
        <sz val="12"/>
        <rFont val="Aptos Narrow"/>
        <family val="2"/>
        <scheme val="minor"/>
      </rPr>
      <t xml:space="preserve"> </t>
    </r>
    <r>
      <rPr>
        <strike/>
        <sz val="12"/>
        <rFont val="Aptos Narrow"/>
        <family val="2"/>
        <scheme val="minor"/>
      </rPr>
      <t xml:space="preserve">to obtain firsthand data about current needs of early learning programs. This activity will assist in building the supply of high-quality child care programs for families by providing technical assistance and financial support (application fees) to Texas Rising Star programs who wish to pursue or maintain accreditation from organizations on the approved national accreditation list in the Texas Rising Star Guidelines.  
</t>
    </r>
    <r>
      <rPr>
        <b/>
        <strike/>
        <sz val="12"/>
        <rFont val="Aptos Narrow"/>
        <family val="2"/>
        <scheme val="minor"/>
      </rPr>
      <t xml:space="preserve">Target Outreach: </t>
    </r>
    <r>
      <rPr>
        <strike/>
        <sz val="12"/>
        <rFont val="Aptos Narrow"/>
        <family val="2"/>
        <scheme val="minor"/>
      </rPr>
      <t xml:space="preserve">Our estimated reach is 5 programs.   
</t>
    </r>
    <r>
      <rPr>
        <b/>
        <strike/>
        <sz val="12"/>
        <rFont val="Aptos Narrow"/>
        <family val="2"/>
        <scheme val="minor"/>
      </rPr>
      <t>Measurable Outcomes:</t>
    </r>
    <r>
      <rPr>
        <strike/>
        <sz val="12"/>
        <rFont val="Aptos Narrow"/>
        <family val="2"/>
        <scheme val="minor"/>
      </rPr>
      <t xml:space="preserve"> Number of child care programs that apply and/or obtain national accreditation. Success will be measured by the number of programs that apply for national accreditation from the approved list.
</t>
    </r>
    <r>
      <rPr>
        <sz val="12"/>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This activity was cancelled due to early learning programs not being prepared to start the accreditation process. $10,000 originally planned for this activity was reallocated to the Ongoing Professional Development activity.</t>
    </r>
  </si>
  <si>
    <t>Staff Retention Stipends</t>
  </si>
  <si>
    <r>
      <rPr>
        <b/>
        <sz val="12"/>
        <color rgb="FFC00000"/>
        <rFont val="Aptos Narrow"/>
        <family val="2"/>
        <scheme val="minor"/>
      </rPr>
      <t>Activity</t>
    </r>
    <r>
      <rPr>
        <sz val="12"/>
        <color rgb="FFC00000"/>
        <rFont val="Aptos Narrow"/>
        <family val="2"/>
        <scheme val="minor"/>
      </rPr>
      <t xml:space="preserve">: Staff Retention and Low Wages continue to be a significant challenge for early learning programs. The Staff Retention Stipends are designed to reward eligible Texas Rising Star programs by providing funds that can be distributed to their staff. Stipends will assist with the retention of staff who are employed at a Two-Star, Three-Star, or Four-Star programs. The certified program will receive the funding and will be responsible for dispersing the amount among staff. This activity is based on needs assessments and interviews to obtain firsthand data about current needs of early learning programs. Funds disbursed are based on a predetermined matrix that includes star level and licensed capacity.
</t>
    </r>
    <r>
      <rPr>
        <b/>
        <sz val="12"/>
        <color rgb="FFC00000"/>
        <rFont val="Aptos Narrow"/>
        <family val="2"/>
        <scheme val="minor"/>
      </rPr>
      <t>Target Outreach:</t>
    </r>
    <r>
      <rPr>
        <sz val="12"/>
        <color rgb="FFC00000"/>
        <rFont val="Aptos Narrow"/>
        <family val="2"/>
        <scheme val="minor"/>
      </rPr>
      <t xml:space="preserve"> 140 early learning program staff within 70 certified programs
</t>
    </r>
    <r>
      <rPr>
        <b/>
        <sz val="12"/>
        <color rgb="FFC00000"/>
        <rFont val="Aptos Narrow"/>
        <family val="2"/>
        <scheme val="minor"/>
      </rPr>
      <t>Measurable Outcomes</t>
    </r>
    <r>
      <rPr>
        <sz val="12"/>
        <color rgb="FFC00000"/>
        <rFont val="Aptos Narrow"/>
        <family val="2"/>
        <scheme val="minor"/>
      </rPr>
      <t xml:space="preserve">: Success for the staff retention stipends will be measured by the percentage of staff who remain at their respective early learning program after 6 months (goal of 85%), based on a survey of the programs we complete 6 months after the stipend was received.
</t>
    </r>
    <r>
      <rPr>
        <b/>
        <sz val="12"/>
        <color rgb="FFC00000"/>
        <rFont val="Aptos Narrow"/>
        <family val="2"/>
        <scheme val="minor"/>
      </rPr>
      <t xml:space="preserve">Update Q4: </t>
    </r>
    <r>
      <rPr>
        <sz val="12"/>
        <color rgb="FFC00000"/>
        <rFont val="Aptos Narrow"/>
        <family val="2"/>
        <scheme val="minor"/>
      </rPr>
      <t>Activity was moved from Professional Development to the Other category.</t>
    </r>
  </si>
  <si>
    <t>Shared Services - Business Management Systems</t>
  </si>
  <si>
    <r>
      <rPr>
        <b/>
        <sz val="12"/>
        <color theme="1"/>
        <rFont val="Aptos Narrow"/>
        <family val="2"/>
        <scheme val="minor"/>
      </rPr>
      <t>Activity</t>
    </r>
    <r>
      <rPr>
        <sz val="12"/>
        <color theme="1"/>
        <rFont val="Aptos Narrow"/>
        <family val="2"/>
        <scheme val="minor"/>
      </rPr>
      <t>: This activity will provide a Business Management System that allows programs to access a variety of tools for management, resources for cost savings, virtual training, and access to the virtual community of learning platform. This activity is based on</t>
    </r>
    <r>
      <rPr>
        <b/>
        <sz val="12"/>
        <color theme="1"/>
        <rFont val="Aptos Narrow"/>
        <family val="2"/>
        <scheme val="minor"/>
      </rPr>
      <t xml:space="preserve"> </t>
    </r>
    <r>
      <rPr>
        <sz val="12"/>
        <color theme="1"/>
        <rFont val="Aptos Narrow"/>
        <family val="2"/>
        <scheme val="minor"/>
      </rPr>
      <t xml:space="preserve">needs assessments and interviews to obtain firsthand data about current needs of early learning programs. 
</t>
    </r>
    <r>
      <rPr>
        <b/>
        <sz val="12"/>
        <color theme="1"/>
        <rFont val="Aptos Narrow"/>
        <family val="2"/>
        <scheme val="minor"/>
      </rPr>
      <t xml:space="preserve">Target Outreach: </t>
    </r>
    <r>
      <rPr>
        <sz val="12"/>
        <color theme="1"/>
        <rFont val="Aptos Narrow"/>
        <family val="2"/>
        <scheme val="minor"/>
      </rPr>
      <t xml:space="preserve">Our estimated reach is 18 Texas Rising Star programs. 
</t>
    </r>
    <r>
      <rPr>
        <b/>
        <sz val="12"/>
        <color theme="1"/>
        <rFont val="Aptos Narrow"/>
        <family val="2"/>
        <scheme val="minor"/>
      </rPr>
      <t>Measurable Outcomes</t>
    </r>
    <r>
      <rPr>
        <sz val="12"/>
        <color theme="1"/>
        <rFont val="Aptos Narrow"/>
        <family val="2"/>
        <scheme val="minor"/>
      </rPr>
      <t>: Increased efficiencies, cost savings, and revenue and increased Texas Rising Star compliance.</t>
    </r>
  </si>
  <si>
    <t>Workforce Solutions Lower Rio Grande Valley aims to enhance the quality of child care by allocating funding for quality improvement activities, including training and resources for child care programs. We assessed the needs of the child care programs through data collected from program surveys, and feedback from programs and staff who engage directly with programs. 
Success of the child care quality activities will be measured through ongoing assessments and data collected from surveys, ensuring that the identified needs are addressed effectively.  
This aligns with our board plan, recognizing that parents require reliable child care to pursue work, training, or job searches. Quality child care is essential for employers, who rely on a skilled workforce to support their operations. By facilitating access to affordable, high-quality child care, we contribute to a more robust labor force and positively impact the local economy.  
Workforce Solutions Lower Rio Grande Valley supports our child care programs by offering age-appropriate educational materials, comprehensive curricula, staff retention incentives and a variety of professional development opportunities. These resources assist teachers in areas such as classroom curriculum development, program culture enhancement, administrative support, building family relationships, and collaborating with colleagues. Ongoing professional development prepares educators to recognize childhood behaviors and understand developmental stages and milestones. This focus on improving the quality of care benefits both children and families, ultimately promoting better school readiness.  The Texas Rising Star Program, in partnership with early childhood experts, enhances access to professional development tailored to the growing needs of quality child care. Continuing education and training are vital for retaining a qualified workforce in early childhood education. By providing opportunities for growth and career advancement, we aim to boost worker satisfaction—a critical factor in delivering high-quality child care.  By investing in child care quality improvement activities and professional development, we are not only meeting the immediate needs of programs but also fostering a sustainable and skilled workforce. This plan will enhance the overall quality of child care in our region, benefiting children, families, and the broader community.</t>
  </si>
  <si>
    <t>The Board plays a critical role in managing the Child Care Quality (CCQ) contract. The Board oversees the allocation and management of CCQ funds for planned initiatives, and the contractor is responsible for delivering services, supported by their internal management team (mentor staff, a manager, and a director).</t>
  </si>
  <si>
    <t>Infant &amp; Toddler Conference</t>
  </si>
  <si>
    <r>
      <rPr>
        <b/>
        <sz val="12"/>
        <color theme="1"/>
        <rFont val="Aptos Narrow"/>
        <family val="2"/>
        <scheme val="minor"/>
      </rPr>
      <t>Activity</t>
    </r>
    <r>
      <rPr>
        <sz val="12"/>
        <color theme="1"/>
        <rFont val="Aptos Narrow"/>
        <family val="2"/>
        <scheme val="minor"/>
      </rPr>
      <t>: The Board plans to host an in person Infant &amp; Toddler Conference to provide professional development for child care staff</t>
    </r>
    <r>
      <rPr>
        <b/>
        <sz val="12"/>
        <color theme="1"/>
        <rFont val="Aptos Narrow"/>
        <family val="2"/>
        <scheme val="minor"/>
      </rPr>
      <t xml:space="preserve"> </t>
    </r>
    <r>
      <rPr>
        <sz val="12"/>
        <color theme="1"/>
        <rFont val="Aptos Narrow"/>
        <family val="2"/>
        <scheme val="minor"/>
      </rPr>
      <t xml:space="preserve">on specific infant and toddler developmentally practices. This conference will increase the professional growth and personal enrichment for child care professionals that serve infant and toddler children. Participants will receive (6) training clock hours/.6 CEUs based on Child Care Regulation Minimum Standards. This imitative aligns with the Board's Strategy of offering ongoing professional development opportunities to prepare our child care professionals  to recognize childhood behaviors and understand developmental stages and milestones.  
</t>
    </r>
    <r>
      <rPr>
        <b/>
        <sz val="12"/>
        <color theme="1"/>
        <rFont val="Aptos Narrow"/>
        <family val="2"/>
        <scheme val="minor"/>
      </rPr>
      <t>Target Outreach</t>
    </r>
    <r>
      <rPr>
        <sz val="12"/>
        <color theme="1"/>
        <rFont val="Aptos Narrow"/>
        <family val="2"/>
        <scheme val="minor"/>
      </rPr>
      <t xml:space="preserve">: 450 child care staff
</t>
    </r>
    <r>
      <rPr>
        <b/>
        <sz val="12"/>
        <color theme="1"/>
        <rFont val="Aptos Narrow"/>
        <family val="2"/>
        <scheme val="minor"/>
      </rPr>
      <t xml:space="preserve">Measurable Outcome: </t>
    </r>
    <r>
      <rPr>
        <sz val="12"/>
        <color theme="1"/>
        <rFont val="Aptos Narrow"/>
        <family val="2"/>
        <scheme val="minor"/>
      </rPr>
      <t xml:space="preserve">This initiative will increase the number of infant and toddler teachers that attend trainings. The number of child care professionals that attend this conference will be tracked in the respective quarter.  </t>
    </r>
  </si>
  <si>
    <t>Infant &amp; Toddler Classroom Grant</t>
  </si>
  <si>
    <r>
      <rPr>
        <b/>
        <sz val="12"/>
        <rFont val="Aptos Narrow"/>
        <family val="2"/>
        <scheme val="minor"/>
      </rPr>
      <t>Activity:</t>
    </r>
    <r>
      <rPr>
        <sz val="12"/>
        <rFont val="Aptos Narrow"/>
        <family val="2"/>
        <scheme val="minor"/>
      </rPr>
      <t xml:space="preserve"> The Board plans to award child care programs with an Infant &amp; Toddler Classroom Initiative Grant to enhance, improve or expand their indoor or outdoor learning areas for Infants and Toddlers. This initiative will be used toward the purchase of developmentally appropriate material and activities that </t>
    </r>
    <r>
      <rPr>
        <b/>
        <sz val="12"/>
        <rFont val="Aptos Narrow"/>
        <family val="2"/>
        <scheme val="minor"/>
      </rPr>
      <t>s</t>
    </r>
    <r>
      <rPr>
        <sz val="12"/>
        <rFont val="Aptos Narrow"/>
        <family val="2"/>
        <scheme val="minor"/>
      </rPr>
      <t>upport the motor, physical, social-emotional, cognitive and language development.</t>
    </r>
    <r>
      <rPr>
        <b/>
        <sz val="12"/>
        <rFont val="Aptos Narrow"/>
        <family val="2"/>
        <scheme val="minor"/>
      </rPr>
      <t xml:space="preserve"> </t>
    </r>
    <r>
      <rPr>
        <sz val="12"/>
        <rFont val="Aptos Narrow"/>
        <family val="2"/>
        <scheme val="minor"/>
      </rPr>
      <t xml:space="preserve">This initiative aligns with the Board's Strategy of supporting  child care programs with the purchase of age appropriate material.    
</t>
    </r>
    <r>
      <rPr>
        <b/>
        <sz val="12"/>
        <rFont val="Aptos Narrow"/>
        <family val="2"/>
        <scheme val="minor"/>
      </rPr>
      <t>Target Outreach:</t>
    </r>
    <r>
      <rPr>
        <sz val="12"/>
        <rFont val="Aptos Narrow"/>
        <family val="2"/>
        <scheme val="minor"/>
      </rPr>
      <t xml:space="preserve"> 39 child care programs </t>
    </r>
    <r>
      <rPr>
        <strike/>
        <sz val="12"/>
        <rFont val="Aptos Narrow"/>
        <family val="2"/>
        <scheme val="minor"/>
      </rPr>
      <t xml:space="preserve">
</t>
    </r>
    <r>
      <rPr>
        <b/>
        <sz val="12"/>
        <rFont val="Aptos Narrow"/>
        <family val="2"/>
        <scheme val="minor"/>
      </rPr>
      <t>Measurable Outcome:</t>
    </r>
    <r>
      <rPr>
        <sz val="12"/>
        <rFont val="Aptos Narrow"/>
        <family val="2"/>
        <scheme val="minor"/>
      </rPr>
      <t xml:space="preserve"> This initiative will increase the number of child care programs that will have new age appropriate material that will support high-quality care for infants, toddlers, their families, and teachers that work with this age group.  
</t>
    </r>
    <r>
      <rPr>
        <b/>
        <sz val="12"/>
        <rFont val="Aptos Narrow"/>
        <family val="2"/>
        <scheme val="minor"/>
      </rPr>
      <t>Update Q2: Funding was increased from $137,500 to $214,500 in order to serve more programs.</t>
    </r>
  </si>
  <si>
    <r>
      <rPr>
        <b/>
        <sz val="12"/>
        <rFont val="Aptos Narrow"/>
        <family val="2"/>
        <scheme val="minor"/>
      </rPr>
      <t>Activity</t>
    </r>
    <r>
      <rPr>
        <sz val="12"/>
        <rFont val="Aptos Narrow"/>
        <family val="2"/>
        <scheme val="minor"/>
      </rPr>
      <t xml:space="preserve">: The Board plans to host approximately 12 in-person child care trainings and 3 child care conferences delivered in-person through our Child Care Training Calendar for fiscal year 2025. These training opportunities will provide professional development for child care professionals on a variety of developmentally practices/topics that align with Director/Administrator, Infant, Toddler, Preschool and School Age. These trainings will increase the professional growth and personal enrichment to child care professionals. Participants will receive (6) training clock hours/.6 CEUs based on Child Care Regulation Minimum Standards for each training opportunity. This initiative aligns with the Board's Strategy of offering ongoing professional development opportunities to prepare our child care professionals  to recognize childhood behaviors and understand developmental stages and milestones. 
</t>
    </r>
    <r>
      <rPr>
        <b/>
        <sz val="12"/>
        <rFont val="Aptos Narrow"/>
        <family val="2"/>
        <scheme val="minor"/>
      </rPr>
      <t>Target Outreach:</t>
    </r>
    <r>
      <rPr>
        <sz val="12"/>
        <rFont val="Aptos Narrow"/>
        <family val="2"/>
        <scheme val="minor"/>
      </rPr>
      <t xml:space="preserve"> approximately 2,130 child care program staff
</t>
    </r>
    <r>
      <rPr>
        <b/>
        <sz val="12"/>
        <rFont val="Aptos Narrow"/>
        <family val="2"/>
        <scheme val="minor"/>
      </rPr>
      <t xml:space="preserve">Measurable Outcome: </t>
    </r>
    <r>
      <rPr>
        <sz val="12"/>
        <rFont val="Aptos Narrow"/>
        <family val="2"/>
        <scheme val="minor"/>
      </rPr>
      <t>This initiative will increase the number of teachers that attend trainings.</t>
    </r>
    <r>
      <rPr>
        <b/>
        <sz val="12"/>
        <rFont val="Aptos Narrow"/>
        <family val="2"/>
        <scheme val="minor"/>
      </rPr>
      <t xml:space="preserve"> </t>
    </r>
    <r>
      <rPr>
        <sz val="12"/>
        <rFont val="Aptos Narrow"/>
        <family val="2"/>
        <scheme val="minor"/>
      </rPr>
      <t xml:space="preserve">The number of child care professionals that attend our child care trainings will be tracked each quarter.  </t>
    </r>
  </si>
  <si>
    <t>Conference Attendance Support - NAEYC</t>
  </si>
  <si>
    <r>
      <rPr>
        <b/>
        <sz val="12"/>
        <rFont val="Aptos Narrow"/>
        <family val="2"/>
        <scheme val="minor"/>
      </rPr>
      <t>Activity</t>
    </r>
    <r>
      <rPr>
        <sz val="12"/>
        <rFont val="Aptos Narrow"/>
        <family val="2"/>
        <scheme val="minor"/>
      </rPr>
      <t>: The Board plans to send child care program staff from Texas Rising Star-certified programs to attend the 2024 NAEYC Conference.  Programs will be given the opportunity  to attend a nationally known conference and learn about the latest research and best practices in the field of early childhood. They will also have the opportunity to participate in a wide range of networking opportunities.</t>
    </r>
    <r>
      <rPr>
        <b/>
        <sz val="12"/>
        <rFont val="Aptos Narrow"/>
        <family val="2"/>
        <scheme val="minor"/>
      </rPr>
      <t xml:space="preserve"> </t>
    </r>
    <r>
      <rPr>
        <sz val="12"/>
        <rFont val="Aptos Narrow"/>
        <family val="2"/>
        <scheme val="minor"/>
      </rPr>
      <t xml:space="preserve">The Board will cover the cost for all travel expenses and registration fees. The board will also reimburse the cost of meals to participants.  This initiative aligns with the Board's Strategy of offering ongoing professional development opportunities  to prepare our child care professionals  to recognize childhood behaviors and understand developmental stages and milestones.  
</t>
    </r>
    <r>
      <rPr>
        <b/>
        <sz val="12"/>
        <rFont val="Aptos Narrow"/>
        <family val="2"/>
        <scheme val="minor"/>
      </rPr>
      <t xml:space="preserve">Target Outreach: </t>
    </r>
    <r>
      <rPr>
        <sz val="12"/>
        <rFont val="Aptos Narrow"/>
        <family val="2"/>
        <scheme val="minor"/>
      </rPr>
      <t xml:space="preserve">approx. 6 staff 
</t>
    </r>
    <r>
      <rPr>
        <b/>
        <sz val="12"/>
        <rFont val="Aptos Narrow"/>
        <family val="2"/>
        <scheme val="minor"/>
      </rPr>
      <t>Measurable Outcome:</t>
    </r>
    <r>
      <rPr>
        <sz val="12"/>
        <rFont val="Aptos Narrow"/>
        <family val="2"/>
        <scheme val="minor"/>
      </rPr>
      <t xml:space="preserve"> This initiative will increase the number of teachers that attend national conferences. The number of child care professionals that attend this national conference will be tracked in the respective quarter.  </t>
    </r>
  </si>
  <si>
    <t xml:space="preserve">School Age Curriculum Implementation Training </t>
  </si>
  <si>
    <r>
      <rPr>
        <i/>
        <strike/>
        <sz val="12"/>
        <color rgb="FFC00000"/>
        <rFont val="Aptos Narrow"/>
        <family val="2"/>
        <scheme val="minor"/>
      </rPr>
      <t>CQF 4%</t>
    </r>
    <r>
      <rPr>
        <i/>
        <sz val="12"/>
        <color rgb="FFC00000"/>
        <rFont val="Aptos Narrow"/>
        <family val="2"/>
        <scheme val="minor"/>
      </rPr>
      <t xml:space="preserve">
CCQ 2%</t>
    </r>
  </si>
  <si>
    <r>
      <t xml:space="preserve">Activity: </t>
    </r>
    <r>
      <rPr>
        <sz val="12"/>
        <rFont val="Aptos Narrow"/>
        <family val="2"/>
        <scheme val="minor"/>
      </rPr>
      <t xml:space="preserve">To support new Texas Rising Star programs in enhancing the educational experience for school-age children, we plan to provide implementation training for School-Age classrooms. The goal of this initiative is to close achievement gaps, address instructional needs, and ensure that every child has access to high-quality child care and learning experiences. This initiative aligns with the Board's Strategy of supporting our child care programs with providing curriculum implementation training. </t>
    </r>
    <r>
      <rPr>
        <b/>
        <sz val="12"/>
        <rFont val="Aptos Narrow"/>
        <family val="2"/>
        <scheme val="minor"/>
      </rPr>
      <t xml:space="preserve">
Targeted Outreach: </t>
    </r>
    <r>
      <rPr>
        <sz val="12"/>
        <rFont val="Aptos Narrow"/>
        <family val="2"/>
        <scheme val="minor"/>
      </rPr>
      <t>100 early learning staff</t>
    </r>
    <r>
      <rPr>
        <b/>
        <sz val="12"/>
        <rFont val="Aptos Narrow"/>
        <family val="2"/>
        <scheme val="minor"/>
      </rPr>
      <t xml:space="preserve">
Measurable Outcome: </t>
    </r>
    <r>
      <rPr>
        <sz val="12"/>
        <rFont val="Aptos Narrow"/>
        <family val="2"/>
        <scheme val="minor"/>
      </rPr>
      <t xml:space="preserve">This initiative aims to increase the number of teachers by approximately 100 that attend the implementation training to support the implementation of the curriculum in their respective classroom. The number of Texas Rising Star teachers that attend the implementation training  will be tracked in the respective quarter. </t>
    </r>
  </si>
  <si>
    <t xml:space="preserve">Infant, Toddler, and Preschool Curriculum Implementation Training </t>
  </si>
  <si>
    <r>
      <t xml:space="preserve">Activity: </t>
    </r>
    <r>
      <rPr>
        <sz val="12"/>
        <rFont val="Aptos Narrow"/>
        <family val="2"/>
        <scheme val="minor"/>
      </rPr>
      <t xml:space="preserve">To support new Texas Rising Star programs in improving instructional quality, we plan to provide curriculum implementation training for Infant, Toddler, and Preschool classrooms. This initiative aims to close achievement gaps, address instructional needs, and ensure that every child has access to high-quality child care experiences. This initiative aligns with the Board's Strategy of supporting our child care programs with providing curriculum implementation training. </t>
    </r>
    <r>
      <rPr>
        <b/>
        <sz val="12"/>
        <rFont val="Aptos Narrow"/>
        <family val="2"/>
        <scheme val="minor"/>
      </rPr>
      <t xml:space="preserve">
Targeted Outreach: </t>
    </r>
    <r>
      <rPr>
        <sz val="12"/>
        <rFont val="Aptos Narrow"/>
        <family val="2"/>
        <scheme val="minor"/>
      </rPr>
      <t>250 early learning program staff</t>
    </r>
    <r>
      <rPr>
        <b/>
        <sz val="12"/>
        <rFont val="Aptos Narrow"/>
        <family val="2"/>
        <scheme val="minor"/>
      </rPr>
      <t xml:space="preserve">
Measurable Outcome:  </t>
    </r>
    <r>
      <rPr>
        <sz val="12"/>
        <rFont val="Aptos Narrow"/>
        <family val="2"/>
        <scheme val="minor"/>
      </rPr>
      <t xml:space="preserve">This initiative  aims to increase the number of teachers by approximately 250 that attend the implementation training to support the implementation of the curriculum in their respective classroom. The number of Texas Rising Star teachers that attend the implementation training  will be tracked in the respective quarter.  </t>
    </r>
  </si>
  <si>
    <t>Child Development Associate (CDA) Credential Scholarship and Incentive</t>
  </si>
  <si>
    <r>
      <rPr>
        <b/>
        <sz val="12"/>
        <rFont val="Aptos Narrow"/>
        <family val="2"/>
        <scheme val="minor"/>
      </rPr>
      <t xml:space="preserve">Activity: </t>
    </r>
    <r>
      <rPr>
        <sz val="12"/>
        <rFont val="Aptos Narrow"/>
        <family val="2"/>
        <scheme val="minor"/>
      </rPr>
      <t xml:space="preserve">The Board plans to award scholarship opportunities for child care professionals to attain their Child Development Associate (CDA) through South Texas College (STC). After the completion of the CDA program and receipt of their CDA certificate the participant may be eligible for a one-time incentive of $800.  To increase retention of child care staff, after completion of one (1) year at the same child care program, the participant may be eligible for a one-time incentive of $1200.  This opportunity will result in a positive impact on the quality of care, it will increase the knowledge of child development and improve skills when working with children and families. This initiative aligns with the Board’s Strategy of providing opportunities to teachers to continue their education for growth and career advancement.  
</t>
    </r>
    <r>
      <rPr>
        <b/>
        <sz val="12"/>
        <rFont val="Aptos Narrow"/>
        <family val="2"/>
        <scheme val="minor"/>
      </rPr>
      <t>Target Outreach:</t>
    </r>
    <r>
      <rPr>
        <sz val="12"/>
        <rFont val="Aptos Narrow"/>
        <family val="2"/>
        <scheme val="minor"/>
      </rPr>
      <t xml:space="preserve"> 25 child care program staff
</t>
    </r>
    <r>
      <rPr>
        <b/>
        <sz val="12"/>
        <rFont val="Aptos Narrow"/>
        <family val="2"/>
        <scheme val="minor"/>
      </rPr>
      <t xml:space="preserve">Measurable outcome: </t>
    </r>
    <r>
      <rPr>
        <sz val="12"/>
        <rFont val="Aptos Narrow"/>
        <family val="2"/>
        <scheme val="minor"/>
      </rPr>
      <t xml:space="preserve">This initiative will increase the number of teachers who attend CDA courses through STC to attain their CDA certificate. The progress of teachers working towards their CDA certificate will be tracked in the respective quarter. </t>
    </r>
  </si>
  <si>
    <t>Conference Attendance Support - FrogStreet Splash</t>
  </si>
  <si>
    <r>
      <rPr>
        <b/>
        <sz val="12"/>
        <rFont val="Aptos Narrow"/>
        <family val="2"/>
        <scheme val="minor"/>
      </rPr>
      <t>Activity</t>
    </r>
    <r>
      <rPr>
        <sz val="12"/>
        <rFont val="Aptos Narrow"/>
        <family val="2"/>
        <scheme val="minor"/>
      </rPr>
      <t xml:space="preserve">: The Board plans to send child care program staff from Texas Rising Star-certified programs to attend the Frog Street Conference in 2025.  Programs will be given the opportunity to attend a nationally known conference and learn about the latest research and best practices in the field. They will also have the opportunity to participate in a wide range of networking opportunities. The Board will cover the cost for all travel expenses and registration fees. The board will also reimburse the cost of meals to participants. This initiative aligns with the Board's Strategy of offering ongoing professional development opportunities  to prepare our child care professionals  to recognize childhood behaviors and understand developmental stages and milestones.
</t>
    </r>
    <r>
      <rPr>
        <b/>
        <sz val="12"/>
        <rFont val="Aptos Narrow"/>
        <family val="2"/>
        <scheme val="minor"/>
      </rPr>
      <t>Target Outreach:</t>
    </r>
    <r>
      <rPr>
        <sz val="12"/>
        <rFont val="Aptos Narrow"/>
        <family val="2"/>
        <scheme val="minor"/>
      </rPr>
      <t xml:space="preserve"> 12 child care program staff 
</t>
    </r>
    <r>
      <rPr>
        <b/>
        <sz val="12"/>
        <rFont val="Aptos Narrow"/>
        <family val="2"/>
        <scheme val="minor"/>
      </rPr>
      <t xml:space="preserve">Measurable Outcome: </t>
    </r>
    <r>
      <rPr>
        <sz val="12"/>
        <rFont val="Aptos Narrow"/>
        <family val="2"/>
        <scheme val="minor"/>
      </rPr>
      <t xml:space="preserve"> This initiative will This initiative will increase the number of teachers that attend national conferences. The number of child care professionals that attend this national conference will be tracked in the respective quarter.  </t>
    </r>
  </si>
  <si>
    <r>
      <rPr>
        <b/>
        <sz val="12"/>
        <rFont val="Aptos Narrow"/>
        <family val="2"/>
        <scheme val="minor"/>
      </rPr>
      <t>Activity</t>
    </r>
    <r>
      <rPr>
        <sz val="12"/>
        <rFont val="Aptos Narrow"/>
        <family val="2"/>
        <scheme val="minor"/>
      </rPr>
      <t xml:space="preserve">: We plan to award new Texas Rising Star programs a research-based Curriculum and the Implementation Training for Infant, Toddler and Preschool. Our objective is to close achievement gaps and address any instructional needs in the age groups they serve.  This curriculum will guide teachers as to what is essential for teaching and learning, so that every child has access to high quality child care experiences.  This curriculum will enhance the learning of the child and facilitate instruction.  We anticipate starting this initiative in Quarter 1 and will be ongoing throughout Fiscal Year 2025. This initiative aligns with the Board's Strategy of supporting our child care programs with the purchase of age appropriate curriculum.  
</t>
    </r>
    <r>
      <rPr>
        <b/>
        <sz val="12"/>
        <rFont val="Aptos Narrow"/>
        <family val="2"/>
        <scheme val="minor"/>
      </rPr>
      <t>Target Outreach:</t>
    </r>
    <r>
      <rPr>
        <sz val="12"/>
        <rFont val="Aptos Narrow"/>
        <family val="2"/>
        <scheme val="minor"/>
      </rPr>
      <t xml:space="preserve"> </t>
    </r>
    <r>
      <rPr>
        <strike/>
        <sz val="12"/>
        <rFont val="Aptos Narrow"/>
        <family val="2"/>
        <scheme val="minor"/>
      </rPr>
      <t>80</t>
    </r>
    <r>
      <rPr>
        <sz val="12"/>
        <rFont val="Aptos Narrow"/>
        <family val="2"/>
        <scheme val="minor"/>
      </rPr>
      <t xml:space="preserve"> 73 Texas Rising Star programs utilizing CCQ funding, 81 Texas Rising Star Programs utilizing CQF funding
</t>
    </r>
    <r>
      <rPr>
        <b/>
        <sz val="12"/>
        <rFont val="Aptos Narrow"/>
        <family val="2"/>
        <scheme val="minor"/>
      </rPr>
      <t>Measurable Outcome:</t>
    </r>
    <r>
      <rPr>
        <sz val="12"/>
        <rFont val="Aptos Narrow"/>
        <family val="2"/>
        <scheme val="minor"/>
      </rPr>
      <t xml:space="preserve"> This initiative will increase scores in Category 3 Program Administration to support programs in maintaining or achieving a higher star-level certification. The number of Texas Rising Star programs that are awarded the curriculum and the number of teachers that attend the implementation training  will be tracked in the respective quarter.  
</t>
    </r>
    <r>
      <rPr>
        <i/>
        <sz val="12"/>
        <rFont val="Aptos Narrow"/>
        <family val="2"/>
        <scheme val="minor"/>
      </rPr>
      <t>$378,526= CCQ and $434,549 = CQF</t>
    </r>
    <r>
      <rPr>
        <sz val="12"/>
        <rFont val="Aptos Narrow"/>
        <family val="2"/>
        <scheme val="minor"/>
      </rPr>
      <t xml:space="preserve">
</t>
    </r>
    <r>
      <rPr>
        <b/>
        <sz val="12"/>
        <rFont val="Aptos Narrow"/>
        <family val="2"/>
        <scheme val="minor"/>
      </rPr>
      <t xml:space="preserve">Update Q2: </t>
    </r>
    <r>
      <rPr>
        <sz val="12"/>
        <rFont val="Aptos Narrow"/>
        <family val="2"/>
        <scheme val="minor"/>
      </rPr>
      <t>CCQ funding was decreased from $454,000 to $378, 526 as not as many programs were provided the curriculum as expected and reallocated to Infant Toddler Classroom Grant.</t>
    </r>
  </si>
  <si>
    <t>School Age Curriculum</t>
  </si>
  <si>
    <r>
      <rPr>
        <b/>
        <sz val="12"/>
        <rFont val="Aptos Narrow"/>
        <family val="2"/>
        <scheme val="minor"/>
      </rPr>
      <t>Activity</t>
    </r>
    <r>
      <rPr>
        <sz val="12"/>
        <rFont val="Aptos Narrow"/>
        <family val="2"/>
        <scheme val="minor"/>
      </rPr>
      <t xml:space="preserve">: We plan to award new Texas Rising Star programs a research-based School Age Curriculum and the Implementation Training. Our objective is to close achievement gaps and address any instructional needs in school age. This curriculum will guide teachers as to what is essential for teaching and learning, so that every child has access to high quality child care experiences. This curriculum will enhance the learning of the child and facilitate instruction.  We anticipate starting this initiative in Quarter 1 and will be ongoing throughout Fiscal Year 2025.  
</t>
    </r>
    <r>
      <rPr>
        <b/>
        <sz val="12"/>
        <rFont val="Aptos Narrow"/>
        <family val="2"/>
        <scheme val="minor"/>
      </rPr>
      <t>Target Outreach:</t>
    </r>
    <r>
      <rPr>
        <sz val="12"/>
        <rFont val="Aptos Narrow"/>
        <family val="2"/>
        <scheme val="minor"/>
      </rPr>
      <t xml:space="preserve"> 66 Texas Rising Star programs utilizing CCQ funding and 47 early learning programs utilizing CQF funding
</t>
    </r>
    <r>
      <rPr>
        <b/>
        <sz val="12"/>
        <rFont val="Aptos Narrow"/>
        <family val="2"/>
        <scheme val="minor"/>
      </rPr>
      <t>Measurable Outcome:</t>
    </r>
    <r>
      <rPr>
        <sz val="12"/>
        <rFont val="Aptos Narrow"/>
        <family val="2"/>
        <scheme val="minor"/>
      </rPr>
      <t xml:space="preserve"> This initiative will increase scores in Category 3 Program Administration to support programs in maintaining or achieving a higher star level certification. 
</t>
    </r>
    <r>
      <rPr>
        <i/>
        <sz val="12"/>
        <rFont val="Aptos Narrow"/>
        <family val="2"/>
        <scheme val="minor"/>
      </rPr>
      <t>$330,000 = CCQ and $230,000 = CQF</t>
    </r>
  </si>
  <si>
    <t>Registration Platform</t>
  </si>
  <si>
    <r>
      <rPr>
        <b/>
        <strike/>
        <sz val="12"/>
        <rFont val="Aptos Narrow"/>
        <family val="2"/>
        <scheme val="minor"/>
      </rPr>
      <t>Activity</t>
    </r>
    <r>
      <rPr>
        <strike/>
        <sz val="12"/>
        <rFont val="Aptos Narrow"/>
        <family val="2"/>
        <scheme val="minor"/>
      </rPr>
      <t xml:space="preserve">: We plan to renew the service of the platform used to manage the registration of child care training opportunities. Our objective is to simplify event planning and the management of our child care training opportunities by customizing the registration to capture Texas Early Childhood Professional Development System (TECPDS) data, number of attendees that attended, and communicate information with registrants.   
</t>
    </r>
    <r>
      <rPr>
        <b/>
        <strike/>
        <sz val="12"/>
        <rFont val="Aptos Narrow"/>
        <family val="2"/>
        <scheme val="minor"/>
      </rPr>
      <t>Target Outreach:</t>
    </r>
    <r>
      <rPr>
        <strike/>
        <sz val="12"/>
        <rFont val="Aptos Narrow"/>
        <family val="2"/>
        <scheme val="minor"/>
      </rPr>
      <t xml:space="preserve"> The estimated reach is 3,000 individuals who will use the platform.
</t>
    </r>
    <r>
      <rPr>
        <b/>
        <strike/>
        <sz val="12"/>
        <rFont val="Aptos Narrow"/>
        <family val="2"/>
        <scheme val="minor"/>
      </rPr>
      <t>Measurable outcome:</t>
    </r>
    <r>
      <rPr>
        <strike/>
        <sz val="12"/>
        <rFont val="Aptos Narrow"/>
        <family val="2"/>
        <scheme val="minor"/>
      </rPr>
      <t xml:space="preserve"> This initiative will improve the efficiency of event planning by reducing administrative time spent on managing registration, increasing registration accuracy by capturing essential TECPDS data, and enhancing communication effectiveness with registrants.  Additionally, it will track attendee data to support decision-making on future training opportunities.  
</t>
    </r>
    <r>
      <rPr>
        <b/>
        <sz val="12"/>
        <rFont val="Aptos Narrow"/>
        <family val="2"/>
        <scheme val="minor"/>
      </rPr>
      <t xml:space="preserve">UPDATE Q2: </t>
    </r>
    <r>
      <rPr>
        <sz val="12"/>
        <rFont val="Aptos Narrow"/>
        <family val="2"/>
        <scheme val="minor"/>
      </rPr>
      <t>The registration platform is no longer charging for its services. As a result, the planned expenditure of $1,526.40 will be reallocated to increase the number of child care programs awarded an Infant and Toddler Initiative package.</t>
    </r>
  </si>
  <si>
    <r>
      <rPr>
        <b/>
        <sz val="12"/>
        <rFont val="Aptos Narrow"/>
        <family val="2"/>
        <scheme val="minor"/>
      </rPr>
      <t>Activity</t>
    </r>
    <r>
      <rPr>
        <sz val="12"/>
        <rFont val="Aptos Narrow"/>
        <family val="2"/>
        <scheme val="minor"/>
      </rPr>
      <t xml:space="preserve">: Texas Rising Staff salaries, fringe, and mileage costs for 14 mentors, 1 TECPDS Validator and a CCQ Initiatives Coordinator. The Board will continue providing technical assistance and mentoring to all CCS child care programs with obtaining and maintaining Texas Rising Star certification.
</t>
    </r>
    <r>
      <rPr>
        <b/>
        <sz val="12"/>
        <rFont val="Aptos Narrow"/>
        <family val="2"/>
        <scheme val="minor"/>
      </rPr>
      <t>Target Outreach:</t>
    </r>
    <r>
      <rPr>
        <sz val="12"/>
        <rFont val="Aptos Narrow"/>
        <family val="2"/>
        <scheme val="minor"/>
      </rPr>
      <t xml:space="preserve"> approximately 451 early learning programs (163 Entry Level programs with September 2025 deadlines and 191 certified programs)    
</t>
    </r>
    <r>
      <rPr>
        <b/>
        <sz val="12"/>
        <rFont val="Aptos Narrow"/>
        <family val="2"/>
        <scheme val="minor"/>
      </rPr>
      <t>Measurable Outcome:</t>
    </r>
    <r>
      <rPr>
        <sz val="12"/>
        <rFont val="Aptos Narrow"/>
        <family val="2"/>
        <scheme val="minor"/>
      </rPr>
      <t xml:space="preserve"> Increase in the number of Entry Level programs achieving their Texas Rising Star certification before September 2025. </t>
    </r>
  </si>
  <si>
    <t>Preschool &amp; School Age Classroom Grant</t>
  </si>
  <si>
    <r>
      <rPr>
        <b/>
        <sz val="12"/>
        <rFont val="Aptos Narrow"/>
        <family val="2"/>
        <scheme val="minor"/>
      </rPr>
      <t>Activity</t>
    </r>
    <r>
      <rPr>
        <sz val="12"/>
        <rFont val="Aptos Narrow"/>
        <family val="2"/>
        <scheme val="minor"/>
      </rPr>
      <t>: We plan to award child care programs grants to enhance, improve or expand</t>
    </r>
    <r>
      <rPr>
        <b/>
        <sz val="12"/>
        <rFont val="Aptos Narrow"/>
        <family val="2"/>
        <scheme val="minor"/>
      </rPr>
      <t xml:space="preserve"> </t>
    </r>
    <r>
      <rPr>
        <sz val="12"/>
        <rFont val="Aptos Narrow"/>
        <family val="2"/>
        <scheme val="minor"/>
      </rPr>
      <t xml:space="preserve">their indoor and outdoor learning areas for Preschool and School Age. This initiative will be used toward the purchase of developmentally appropriate material and activities that support the development of emotional, social skills, early literacy, listening skills, communications skills, fine motor skills, attention span, early math skills, problem solving skills and creativity.  The goal of this initiative is to increase the number of early learning programs that will offer high-quality care for preschool children, school age children, their families, and teachers that work with this age group.  
</t>
    </r>
    <r>
      <rPr>
        <b/>
        <sz val="12"/>
        <rFont val="Aptos Narrow"/>
        <family val="2"/>
        <scheme val="minor"/>
      </rPr>
      <t>Target Outreach:</t>
    </r>
    <r>
      <rPr>
        <sz val="12"/>
        <rFont val="Aptos Narrow"/>
        <family val="2"/>
        <scheme val="minor"/>
      </rPr>
      <t xml:space="preserve"> 20 child care programs
</t>
    </r>
    <r>
      <rPr>
        <b/>
        <sz val="12"/>
        <rFont val="Aptos Narrow"/>
        <family val="2"/>
        <scheme val="minor"/>
      </rPr>
      <t xml:space="preserve">Measurable Outcome: </t>
    </r>
    <r>
      <rPr>
        <sz val="12"/>
        <rFont val="Aptos Narrow"/>
        <family val="2"/>
        <scheme val="minor"/>
      </rPr>
      <t xml:space="preserve">This initiative will increase the number of child care programs that will have new age appropriate materials to support high-quality care for preschool children, school age children, their families, and teachers that work with this age group.  
</t>
    </r>
    <r>
      <rPr>
        <b/>
        <sz val="12"/>
        <rFont val="Aptos Narrow"/>
        <family val="2"/>
        <scheme val="minor"/>
      </rPr>
      <t xml:space="preserve">Update Q2: </t>
    </r>
    <r>
      <rPr>
        <sz val="12"/>
        <rFont val="Aptos Narrow"/>
        <family val="2"/>
        <scheme val="minor"/>
      </rPr>
      <t>Measurable outcome updated.</t>
    </r>
  </si>
  <si>
    <t xml:space="preserve">Parent Engagement </t>
  </si>
  <si>
    <r>
      <rPr>
        <b/>
        <sz val="12"/>
        <rFont val="Aptos Narrow"/>
        <family val="2"/>
        <scheme val="minor"/>
      </rPr>
      <t xml:space="preserve">Activity: </t>
    </r>
    <r>
      <rPr>
        <sz val="12"/>
        <rFont val="Aptos Narrow"/>
        <family val="2"/>
        <scheme val="minor"/>
      </rPr>
      <t xml:space="preserve">As part of our commitment to meaningful parental engagement, we plan to implement a variety of initiatives designed to strengthen the connection between families and their children's development.  
1. “Our Many Emotions" Calendar Project - We plan to provide a Family Monthly Calendar to families that highlights the range of emotions young children experience, offering tips and conversation starters to support emotional development at home and family activities. In addition, children enrolled in Texas Rising Star programs will be invited to submit original artwork focused on emotions. Selected entries will be featured in our 2025 calendar, titled "Our Many Emotions", which will be distributed to families and child care providers.    
2. Virtual Family Engagement Sessions - We will host a series of interactive virtual sessions to help families understand key developmental milestones, apply effective, positive discipline strategies, and strengthen parent-child relationships.  
3. Ongoing Family Communication - To keep families informed and inspired, we will send periodic email updates featuring educational activities, local events and current topics to encourage families to engage in shared learning experiences with their children. This initiative aims to engage at least 1,500 families and 200 child care programs representing approximately 30% of our total reach. (Total reach: approximately 5000 families, and over 400 child care programs). </t>
    </r>
    <r>
      <rPr>
        <strike/>
        <sz val="12"/>
        <rFont val="Aptos Narrow"/>
        <family val="2"/>
        <scheme val="minor"/>
      </rPr>
      <t xml:space="preserve">
</t>
    </r>
    <r>
      <rPr>
        <b/>
        <sz val="12"/>
        <rFont val="Aptos Narrow"/>
        <family val="2"/>
        <scheme val="minor"/>
      </rPr>
      <t xml:space="preserve">Measurable Outcome: </t>
    </r>
    <r>
      <rPr>
        <sz val="12"/>
        <rFont val="Aptos Narrow"/>
        <family val="2"/>
        <scheme val="minor"/>
      </rPr>
      <t xml:space="preserve">This initiative will increase scores in Category 3 Program Administration to support programs in maintaining or achieving a higher star level certification. </t>
    </r>
    <r>
      <rPr>
        <strike/>
        <sz val="12"/>
        <rFont val="Aptos Narrow"/>
        <family val="2"/>
        <scheme val="minor"/>
      </rPr>
      <t xml:space="preserve">
</t>
    </r>
    <r>
      <rPr>
        <b/>
        <sz val="12"/>
        <rFont val="Aptos Narrow"/>
        <family val="2"/>
        <scheme val="minor"/>
      </rPr>
      <t xml:space="preserve">Update Q2: </t>
    </r>
    <r>
      <rPr>
        <sz val="12"/>
        <rFont val="Aptos Narrow"/>
        <family val="2"/>
        <scheme val="minor"/>
      </rPr>
      <t>Identified additional activities to support family engagement.</t>
    </r>
  </si>
  <si>
    <t>CCQ and Texas Rising Star Operational Costs</t>
  </si>
  <si>
    <t xml:space="preserve">Board Operational cost to support the Child Care Quality Program and staff to include facilities, utilities, supplies and equipment. </t>
  </si>
  <si>
    <t>Classroom Materials - STEM</t>
  </si>
  <si>
    <r>
      <rPr>
        <b/>
        <sz val="12"/>
        <color rgb="FFC00000"/>
        <rFont val="Aptos Narrow"/>
        <family val="2"/>
        <scheme val="minor"/>
      </rPr>
      <t xml:space="preserve">Activity: </t>
    </r>
    <r>
      <rPr>
        <sz val="12"/>
        <color rgb="FFC00000"/>
        <rFont val="Aptos Narrow"/>
        <family val="2"/>
        <scheme val="minor"/>
      </rPr>
      <t xml:space="preserve">STEM Discovery Bins with age-appropriate materials will be distributed to both Texas Rising Star and Entry Level-designated programs to promote hands-on exploration for preschool and school age children in science, technology, engineering, and mathematics. To support successful implementation, educators will receive mentoring or training on how to integrate STEM activities into daily routines and lesson plans. Distribution will be prioritized by star level beginning with Four-Star certified programs.
</t>
    </r>
    <r>
      <rPr>
        <b/>
        <sz val="12"/>
        <color rgb="FFC00000"/>
        <rFont val="Aptos Narrow"/>
        <family val="2"/>
        <scheme val="minor"/>
      </rPr>
      <t xml:space="preserve">Target Outreach: </t>
    </r>
    <r>
      <rPr>
        <sz val="12"/>
        <color rgb="FFC00000"/>
        <rFont val="Aptos Narrow"/>
        <family val="2"/>
        <scheme val="minor"/>
      </rPr>
      <t xml:space="preserve">First round will consist of 181 Four-Star programs, continuing distribution as the first round is completed. 
</t>
    </r>
    <r>
      <rPr>
        <b/>
        <sz val="12"/>
        <color rgb="FFC00000"/>
        <rFont val="Aptos Narrow"/>
        <family val="2"/>
        <scheme val="minor"/>
      </rPr>
      <t xml:space="preserve">Measurable Outcomes: </t>
    </r>
    <r>
      <rPr>
        <sz val="12"/>
        <color rgb="FFC00000"/>
        <rFont val="Aptos Narrow"/>
        <family val="2"/>
        <scheme val="minor"/>
      </rPr>
      <t xml:space="preserve">100% of programs will report increased engagement in STEM activities through post-distribution surveys. Category 2 Teacher-Child Interaction scores will improve for 100% of the participating programs, reflecting stronger curriculum and learning environments. 100% of programs will receive implementation support through training or mentoring.       
</t>
    </r>
    <r>
      <rPr>
        <b/>
        <sz val="12"/>
        <color rgb="FFC00000"/>
        <rFont val="Aptos Narrow"/>
        <family val="2"/>
        <scheme val="minor"/>
      </rPr>
      <t xml:space="preserve">Update Q4: </t>
    </r>
    <r>
      <rPr>
        <sz val="12"/>
        <color rgb="FFC00000"/>
        <rFont val="Aptos Narrow"/>
        <family val="2"/>
        <scheme val="minor"/>
      </rPr>
      <t>New</t>
    </r>
    <r>
      <rPr>
        <b/>
        <sz val="12"/>
        <color rgb="FFC00000"/>
        <rFont val="Aptos Narrow"/>
        <family val="2"/>
        <scheme val="minor"/>
      </rPr>
      <t xml:space="preserve"> </t>
    </r>
    <r>
      <rPr>
        <sz val="12"/>
        <color rgb="FFC00000"/>
        <rFont val="Aptos Narrow"/>
        <family val="2"/>
        <scheme val="minor"/>
      </rPr>
      <t>activity added to support program needs. $65,136 of this funding came from the Shared Services activity in the Other category.</t>
    </r>
  </si>
  <si>
    <t xml:space="preserve">Shared Services - Back-office software </t>
  </si>
  <si>
    <t xml:space="preserve">Quarter 1 </t>
  </si>
  <si>
    <r>
      <rPr>
        <b/>
        <sz val="12"/>
        <rFont val="Aptos Narrow"/>
        <family val="2"/>
        <scheme val="minor"/>
      </rPr>
      <t>Activity</t>
    </r>
    <r>
      <rPr>
        <sz val="12"/>
        <rFont val="Aptos Narrow"/>
        <family val="2"/>
        <scheme val="minor"/>
      </rPr>
      <t xml:space="preserve">: We plan to renew shared services to existing Texas Rising Star programs. </t>
    </r>
    <r>
      <rPr>
        <strike/>
        <sz val="12"/>
        <rFont val="Aptos Narrow"/>
        <family val="2"/>
        <scheme val="minor"/>
      </rPr>
      <t>and purchase the service for new Texas Rising Star programs</t>
    </r>
    <r>
      <rPr>
        <sz val="12"/>
        <rFont val="Aptos Narrow"/>
        <family val="2"/>
        <scheme val="minor"/>
      </rPr>
      <t xml:space="preserve">. This service supports Texas Rising Star programs with their program administration such as Billing &amp; Tuition Management, Enrollment Management, Parent Communication, Record Keeping, Financial Reporting, and Payroll. Our objective is to increase the tools that our Texas Rising Star programs need to excel in the administration of their business while staying connected with their parents. 
</t>
    </r>
    <r>
      <rPr>
        <b/>
        <sz val="12"/>
        <rFont val="Aptos Narrow"/>
        <family val="2"/>
        <scheme val="minor"/>
      </rPr>
      <t xml:space="preserve">Target Outreach: </t>
    </r>
    <r>
      <rPr>
        <strike/>
        <sz val="12"/>
        <rFont val="Aptos Narrow"/>
        <family val="2"/>
        <scheme val="minor"/>
      </rPr>
      <t>108</t>
    </r>
    <r>
      <rPr>
        <sz val="12"/>
        <rFont val="Aptos Narrow"/>
        <family val="2"/>
        <scheme val="minor"/>
      </rPr>
      <t xml:space="preserve"> </t>
    </r>
    <r>
      <rPr>
        <sz val="12"/>
        <color rgb="FFC00000"/>
        <rFont val="Aptos Narrow"/>
        <family val="2"/>
        <scheme val="minor"/>
      </rPr>
      <t>59</t>
    </r>
    <r>
      <rPr>
        <sz val="12"/>
        <rFont val="Aptos Narrow"/>
        <family val="2"/>
        <scheme val="minor"/>
      </rPr>
      <t xml:space="preserve"> child care programs
</t>
    </r>
    <r>
      <rPr>
        <b/>
        <sz val="12"/>
        <rFont val="Aptos Narrow"/>
        <family val="2"/>
        <scheme val="minor"/>
      </rPr>
      <t xml:space="preserve">Measurable Outcome: </t>
    </r>
    <r>
      <rPr>
        <sz val="12"/>
        <rFont val="Aptos Narrow"/>
        <family val="2"/>
        <scheme val="minor"/>
      </rPr>
      <t xml:space="preserve">This initiative will increase scores in Category 3 Program Administration to support programs in maintaining or achieving a higher star-level certification.        
</t>
    </r>
    <r>
      <rPr>
        <b/>
        <sz val="12"/>
        <color rgb="FFC00000"/>
        <rFont val="Aptos Narrow"/>
        <family val="2"/>
        <scheme val="minor"/>
      </rPr>
      <t xml:space="preserve">Update Q4: </t>
    </r>
    <r>
      <rPr>
        <sz val="12"/>
        <color rgb="FFC00000"/>
        <rFont val="Aptos Narrow"/>
        <family val="2"/>
        <scheme val="minor"/>
      </rPr>
      <t>Funding for this activity was originally $119,232 and was reduced to $54,096 due to</t>
    </r>
    <r>
      <rPr>
        <b/>
        <sz val="12"/>
        <color rgb="FFC00000"/>
        <rFont val="Aptos Narrow"/>
        <family val="2"/>
        <scheme val="minor"/>
      </rPr>
      <t xml:space="preserve"> </t>
    </r>
    <r>
      <rPr>
        <sz val="12"/>
        <color rgb="FFC00000"/>
        <rFont val="Aptos Narrow"/>
        <family val="2"/>
        <scheme val="minor"/>
      </rPr>
      <t>lower program participation.</t>
    </r>
    <r>
      <rPr>
        <b/>
        <sz val="12"/>
        <color rgb="FFC00000"/>
        <rFont val="Aptos Narrow"/>
        <family val="2"/>
        <scheme val="minor"/>
      </rPr>
      <t xml:space="preserve"> </t>
    </r>
    <r>
      <rPr>
        <sz val="12"/>
        <color rgb="FFC00000"/>
        <rFont val="Aptos Narrow"/>
        <family val="2"/>
        <scheme val="minor"/>
      </rPr>
      <t>Funding from this activity was reallocated to the new Classroom Materials activity.</t>
    </r>
    <r>
      <rPr>
        <sz val="12"/>
        <rFont val="Aptos Narrow"/>
        <family val="2"/>
        <scheme val="minor"/>
      </rPr>
      <t xml:space="preserve">                                                                                                                                                                                                        </t>
    </r>
    <r>
      <rPr>
        <sz val="12"/>
        <color rgb="FFC00000"/>
        <rFont val="Aptos Narrow"/>
        <family val="2"/>
        <scheme val="minor"/>
      </rPr>
      <t xml:space="preserve">     </t>
    </r>
    <r>
      <rPr>
        <strike/>
        <sz val="12"/>
        <color rgb="FFC00000"/>
        <rFont val="Aptos Narrow"/>
        <family val="2"/>
        <scheme val="minor"/>
      </rPr>
      <t xml:space="preserve">   </t>
    </r>
    <r>
      <rPr>
        <strike/>
        <sz val="12"/>
        <rFont val="Aptos Narrow"/>
        <family val="2"/>
        <scheme val="minor"/>
      </rPr>
      <t xml:space="preserve">                                                                                                                                                                                                                                                                                                                                                                    </t>
    </r>
  </si>
  <si>
    <t>Child Care Staff Retention Initiative</t>
  </si>
  <si>
    <r>
      <rPr>
        <b/>
        <sz val="12"/>
        <rFont val="Aptos Narrow"/>
        <family val="2"/>
        <scheme val="minor"/>
      </rPr>
      <t>Activity</t>
    </r>
    <r>
      <rPr>
        <sz val="12"/>
        <rFont val="Aptos Narrow"/>
        <family val="2"/>
        <scheme val="minor"/>
      </rPr>
      <t>: To support staff retention and increase employee satisfaction within Texas Rising Star programs, a one-time incentive package will be offered to child care programs. This initiative aims to provide child care staff with the financial and emotional support they need to stay with their current employer, thereby improving the stability and quality of care for children.  A needs assessment survey was conducted with all child care programs, receiving 201 responses. Out of those, 185 programs expressed interest in offering their child care staff a retention incentive. These responses highlight the widespread need for additional support to retain skilled staff in child care programs. We foresee this initiative will help increase morale, provide consistency in care, build loyalty and long-term commitment to the child care programs. This initiative aligns with the Board's Strategy of supporting our child care programs with staff retention.</t>
    </r>
    <r>
      <rPr>
        <b/>
        <sz val="12"/>
        <color rgb="FFC00000"/>
        <rFont val="Aptos Narrow"/>
        <family val="2"/>
        <scheme val="minor"/>
      </rPr>
      <t xml:space="preserve"> </t>
    </r>
    <r>
      <rPr>
        <sz val="12"/>
        <rFont val="Aptos Narrow"/>
        <family val="2"/>
        <scheme val="minor"/>
      </rPr>
      <t xml:space="preserve">Staff must be currently employed with a Texas Rising Star child care program to qualify for an incentive. The incentive is based on their employment status (full time or part time). Full Time staff may qualify to receive up to $1,500 and part time staff may qualify to receive up to $1,000.  
</t>
    </r>
    <r>
      <rPr>
        <b/>
        <sz val="12"/>
        <rFont val="Aptos Narrow"/>
        <family val="2"/>
        <scheme val="minor"/>
      </rPr>
      <t>Target Outreach:</t>
    </r>
    <r>
      <rPr>
        <sz val="12"/>
        <rFont val="Aptos Narrow"/>
        <family val="2"/>
        <scheme val="minor"/>
      </rPr>
      <t xml:space="preserve"> 670 child care program staff across 200 programs
</t>
    </r>
    <r>
      <rPr>
        <b/>
        <sz val="12"/>
        <rFont val="Aptos Narrow"/>
        <family val="2"/>
        <scheme val="minor"/>
      </rPr>
      <t>Measurable Outcome:</t>
    </r>
    <r>
      <rPr>
        <sz val="12"/>
        <rFont val="Aptos Narrow"/>
        <family val="2"/>
        <scheme val="minor"/>
      </rPr>
      <t xml:space="preserve">  This initiative will help retain child care staff within Texas Rising Star programs.  We will report the number of Texas Rising Star child care staff that qualify to receive this incentive in the respective quarter.  </t>
    </r>
  </si>
  <si>
    <t>Pre-K Partnership Supports</t>
  </si>
  <si>
    <r>
      <rPr>
        <b/>
        <sz val="12"/>
        <rFont val="Aptos Narrow"/>
        <family val="2"/>
        <scheme val="minor"/>
      </rPr>
      <t>Activity</t>
    </r>
    <r>
      <rPr>
        <sz val="12"/>
        <rFont val="Aptos Narrow"/>
        <family val="2"/>
        <scheme val="minor"/>
      </rPr>
      <t xml:space="preserve">:  We plan to facilitate collaboration among partners by convening meetings with school districts, child care programs, and community stakeholders to foster alignment on goals and expectations. Additionally, we will serve as a neutral liaison between public schools and child care programs to promote mutual understanding and cooperation.
</t>
    </r>
    <r>
      <rPr>
        <b/>
        <sz val="12"/>
        <rFont val="Aptos Narrow"/>
        <family val="2"/>
        <scheme val="minor"/>
      </rPr>
      <t>Target Outreach:</t>
    </r>
    <r>
      <rPr>
        <sz val="12"/>
        <rFont val="Aptos Narrow"/>
        <family val="2"/>
        <scheme val="minor"/>
      </rPr>
      <t xml:space="preserve">  Texas Rising Star-certified programs capable of providing full-day Pre-K services.
</t>
    </r>
    <r>
      <rPr>
        <b/>
        <sz val="12"/>
        <rFont val="Aptos Narrow"/>
        <family val="2"/>
        <scheme val="minor"/>
      </rPr>
      <t>Measurable Outcome:</t>
    </r>
    <r>
      <rPr>
        <sz val="12"/>
        <rFont val="Aptos Narrow"/>
        <family val="2"/>
        <scheme val="minor"/>
      </rPr>
      <t xml:space="preserve">  Increase the number of participating Pre-K partnerships from zero to one by the end of the program year.
</t>
    </r>
    <r>
      <rPr>
        <b/>
        <sz val="12"/>
        <rFont val="Aptos Narrow"/>
        <family val="2"/>
        <scheme val="minor"/>
      </rPr>
      <t xml:space="preserve">Update Q3: </t>
    </r>
    <r>
      <rPr>
        <sz val="12"/>
        <rFont val="Aptos Narrow"/>
        <family val="2"/>
        <scheme val="minor"/>
      </rPr>
      <t>Pre-K Partnership Supports activity added.</t>
    </r>
  </si>
  <si>
    <t>Workforce Solutions Middle Rio Grande</t>
  </si>
  <si>
    <r>
      <rPr>
        <sz val="12"/>
        <rFont val="Aptos Narrow"/>
        <family val="2"/>
        <scheme val="minor"/>
      </rPr>
      <t xml:space="preserve">Needs were determined by surveying input from the Quality Child Care Staff, Licensing Rep. &amp; Contractor Child Care Staff, child care programs and Child Care Advisory Committee. 
Areas that were identified as need in the Workforce Solutions Middle Rio Grande Board (WFSMRGB) area are as follows:
   -Professional development in children with special needs, infant and toddler training, and Director/Leadership opportunities   
   -Increase staff retention
   -Materials/Curriculum to support programs with achievement and maintenance of Texas Rising Star certification and improving indoor/outdoor environments
   -Assessment tools to support children's development 
   -Increase Texas Rising Star initial certifications and maintenance or higher star-levels of certification
   -Scholarships for CDA and CDA renewals 
   -Support National Accreditation
   -Need to increase the number of programs in child care desert areas
   -Need to increase the number of available slots for extended care                
How success will be measured: Quality Child Care Staff will collected data through surveys and Texas Rising Star assessment outcomes  
Alignment with the Board's Strategic Plan: WFSMRGB child care program and its WFMRG Child Care Committee members set goals every year. The goals include:
  * Strategies for outreach, recruitment and development of quality child care at the prekindergarten and child care program levels
  * Increase the of Texas Rising Star programs in our region and to increase the number of children served at a Texas Rising Star center. 
  * Texas Rising Star mentors will provide training to child care program staff to help them prepare for Texas Rising Star assessment. 
  * Scholarships will be offered to Texas Rising Star programs or potential Texas Rising Star program child care staff enabling them to receive a Child Development Associate (CDA) credential. 
  * Develop a partnership with Head Start and ISDs to better serve the prekindergarten children integrating workforce services for parents who are in school or work.   
  * To support more home-based child care programs either by paying for professional development, materials, or helping improve the quality of care provided to children in the home-based centers. 
  * To support the business needs of child care programs to include business mentoring in partnership with the Small Business Development Center (SBDC) and peer-to-peer association of child care programs.     </t>
    </r>
    <r>
      <rPr>
        <sz val="12"/>
        <color theme="4"/>
        <rFont val="Aptos Narrow"/>
        <family val="2"/>
        <scheme val="minor"/>
      </rPr>
      <t xml:space="preserve">                                                                                                                                                                                                                                                                                                                                   </t>
    </r>
  </si>
  <si>
    <t>Infant/Toddler Expansion</t>
  </si>
  <si>
    <t xml:space="preserve">Quarter 2 </t>
  </si>
  <si>
    <r>
      <rPr>
        <b/>
        <sz val="12"/>
        <rFont val="Aptos Narrow"/>
        <family val="2"/>
        <scheme val="minor"/>
      </rPr>
      <t>Activity:</t>
    </r>
    <r>
      <rPr>
        <sz val="12"/>
        <rFont val="Aptos Narrow"/>
        <family val="2"/>
        <scheme val="minor"/>
      </rPr>
      <t xml:space="preserve"> Based on survey results, the Board has a need for infant/toddler spots in the Board region and will provide cribs, tables chairs, etc. to help programs establish more infant and toddler slots.  
</t>
    </r>
    <r>
      <rPr>
        <b/>
        <sz val="12"/>
        <rFont val="Aptos Narrow"/>
        <family val="2"/>
        <scheme val="minor"/>
      </rPr>
      <t>Targeted Outreach:</t>
    </r>
    <r>
      <rPr>
        <sz val="12"/>
        <rFont val="Aptos Narrow"/>
        <family val="2"/>
        <scheme val="minor"/>
      </rPr>
      <t xml:space="preserve"> 5 early learning programs  
</t>
    </r>
    <r>
      <rPr>
        <b/>
        <sz val="12"/>
        <rFont val="Aptos Narrow"/>
        <family val="2"/>
        <scheme val="minor"/>
      </rPr>
      <t>Measurable Outcome:</t>
    </r>
    <r>
      <rPr>
        <sz val="12"/>
        <rFont val="Aptos Narrow"/>
        <family val="2"/>
        <scheme val="minor"/>
      </rPr>
      <t xml:space="preserve"> An increase of 10 spots in the Board area. Middle Rio will measure success by the number of programs increasing infant/toddler slots.
</t>
    </r>
    <r>
      <rPr>
        <i/>
        <sz val="12"/>
        <rFont val="Aptos Narrow"/>
        <family val="2"/>
        <scheme val="minor"/>
      </rPr>
      <t>CQF = $5,000 and CCM = $5,000</t>
    </r>
  </si>
  <si>
    <t>Materials &amp; Equipment</t>
  </si>
  <si>
    <r>
      <rPr>
        <b/>
        <sz val="12"/>
        <rFont val="Aptos Narrow"/>
        <family val="2"/>
        <scheme val="minor"/>
      </rPr>
      <t>Activity:</t>
    </r>
    <r>
      <rPr>
        <sz val="12"/>
        <rFont val="Aptos Narrow"/>
        <family val="2"/>
        <scheme val="minor"/>
      </rPr>
      <t xml:space="preserve"> Board will increase the number of Texas Rising Star early learning programs in the Middle Rio Grande region by providing programs with materials, equipment and resources specific to Infant and Toddler classrooms to assist in meeting Texas Rising Star program requirements. Also, Board will help certified early learning programs who need materials and equipment to help them maintain their Texas Rising Star status. 
</t>
    </r>
    <r>
      <rPr>
        <b/>
        <sz val="12"/>
        <rFont val="Aptos Narrow"/>
        <family val="2"/>
        <scheme val="minor"/>
      </rPr>
      <t>Targeted Outreach:</t>
    </r>
    <r>
      <rPr>
        <sz val="12"/>
        <rFont val="Aptos Narrow"/>
        <family val="2"/>
        <scheme val="minor"/>
      </rPr>
      <t xml:space="preserve"> 22 new early learning programs and 10 current Texas Rising Star programs. 
</t>
    </r>
    <r>
      <rPr>
        <b/>
        <sz val="12"/>
        <rFont val="Aptos Narrow"/>
        <family val="2"/>
        <scheme val="minor"/>
      </rPr>
      <t>Measurable Outcome:</t>
    </r>
    <r>
      <rPr>
        <sz val="12"/>
        <rFont val="Aptos Narrow"/>
        <family val="2"/>
        <scheme val="minor"/>
      </rPr>
      <t xml:space="preserve"> Success will be measured by monitoring assessment results and having an increase in programs that receive Texas Rising Star certification or maintain or increase their star level status. 
</t>
    </r>
    <r>
      <rPr>
        <b/>
        <sz val="12"/>
        <rFont val="Aptos Narrow"/>
        <family val="2"/>
        <scheme val="minor"/>
      </rPr>
      <t xml:space="preserve">Update Q3: </t>
    </r>
    <r>
      <rPr>
        <sz val="12"/>
        <rFont val="Aptos Narrow"/>
        <family val="2"/>
        <scheme val="minor"/>
      </rPr>
      <t>Materials and Equipment activity added.</t>
    </r>
  </si>
  <si>
    <r>
      <rPr>
        <b/>
        <sz val="12"/>
        <rFont val="Aptos Narrow"/>
        <family val="2"/>
        <scheme val="minor"/>
      </rPr>
      <t xml:space="preserve">Activity: </t>
    </r>
    <r>
      <rPr>
        <sz val="12"/>
        <rFont val="Aptos Narrow"/>
        <family val="2"/>
        <scheme val="minor"/>
      </rPr>
      <t xml:space="preserve">Based on survey results, the Board will offer training to infant toddler child care program staff on the following topics: Infant &amp; Toddler Early Learning Guidelines, SIDS, Shaken Baby Syndrome, Brain Development. Board will collaborate with Early Childhood Intervention (ECI) and other agencies for additional staff training. Providing professional development training will give the early learning staff the opportunity to increase the quality of care and help with child/teacher interactions.  
</t>
    </r>
    <r>
      <rPr>
        <b/>
        <sz val="12"/>
        <rFont val="Aptos Narrow"/>
        <family val="2"/>
        <scheme val="minor"/>
      </rPr>
      <t xml:space="preserve">Targeted Outreach: </t>
    </r>
    <r>
      <rPr>
        <sz val="12"/>
        <rFont val="Aptos Narrow"/>
        <family val="2"/>
        <scheme val="minor"/>
      </rPr>
      <t xml:space="preserve">40 early learning programs with 30 participating staff  
</t>
    </r>
    <r>
      <rPr>
        <b/>
        <sz val="12"/>
        <rFont val="Aptos Narrow"/>
        <family val="2"/>
        <scheme val="minor"/>
      </rPr>
      <t xml:space="preserve">Measurable Outcome: </t>
    </r>
    <r>
      <rPr>
        <sz val="12"/>
        <rFont val="Aptos Narrow"/>
        <family val="2"/>
        <scheme val="minor"/>
      </rPr>
      <t xml:space="preserve">The percentage of the 40 participants who will achieve their PD hours needed for Texas Rising Star.  </t>
    </r>
    <r>
      <rPr>
        <sz val="12"/>
        <color rgb="FFFF0000"/>
        <rFont val="Aptos Narrow"/>
        <family val="2"/>
        <scheme val="minor"/>
      </rPr>
      <t xml:space="preserve"> </t>
    </r>
  </si>
  <si>
    <t xml:space="preserve">CDA Scholarships </t>
  </si>
  <si>
    <t>CQF 4% CCQ</t>
  </si>
  <si>
    <t>Quarter 1 &amp; 3</t>
  </si>
  <si>
    <r>
      <rPr>
        <b/>
        <sz val="12"/>
        <rFont val="Aptos Narrow"/>
        <family val="2"/>
        <scheme val="minor"/>
      </rPr>
      <t>Activity:</t>
    </r>
    <r>
      <rPr>
        <sz val="12"/>
        <rFont val="Aptos Narrow"/>
        <family val="2"/>
        <scheme val="minor"/>
      </rPr>
      <t xml:space="preserve"> Board will provide scholarships to help with the cost of CDA classes and CDA renewal as early learning staff do not earn enough to pay to attend classes or renew their CDA. Having staff who have their CDA helps the early learning program score well on their Texas Rising Star assessment. 
</t>
    </r>
    <r>
      <rPr>
        <b/>
        <sz val="12"/>
        <rFont val="Aptos Narrow"/>
        <family val="2"/>
        <scheme val="minor"/>
      </rPr>
      <t xml:space="preserve">Targeted Outreach: </t>
    </r>
    <r>
      <rPr>
        <sz val="12"/>
        <rFont val="Aptos Narrow"/>
        <family val="2"/>
        <scheme val="minor"/>
      </rPr>
      <t xml:space="preserve">Provide 50 early learning program staff scholarships to receive their CDA. Pay for 8 early learning program staff to renew their CDA so that they can meet the Texas Rising Star measures.  Funding Source Update- CQF 4%  $75,125 CCQ $77,000
</t>
    </r>
    <r>
      <rPr>
        <b/>
        <sz val="12"/>
        <rFont val="Aptos Narrow"/>
        <family val="2"/>
        <scheme val="minor"/>
      </rPr>
      <t>Measurable outcome:</t>
    </r>
    <r>
      <rPr>
        <sz val="12"/>
        <rFont val="Aptos Narrow"/>
        <family val="2"/>
        <scheme val="minor"/>
      </rPr>
      <t xml:space="preserve"> the number of early learning program staff who receive their CDA and support maintaining Texas Rising Star qualifications. </t>
    </r>
  </si>
  <si>
    <r>
      <rPr>
        <b/>
        <sz val="12"/>
        <rFont val="Aptos Narrow"/>
        <family val="2"/>
        <scheme val="minor"/>
      </rPr>
      <t>Activity:</t>
    </r>
    <r>
      <rPr>
        <sz val="12"/>
        <rFont val="Aptos Narrow"/>
        <family val="2"/>
        <scheme val="minor"/>
      </rPr>
      <t xml:space="preserve"> Board surveyed all early learning programs to determine the training needs. Free professional trainings will be held every other month either virtual or in person. Topics will fall under child growth and development and social and emotional. Training will give the early learning program staff the opportunity to increase the quality of care and help with child/teacher interactions. 
</t>
    </r>
    <r>
      <rPr>
        <b/>
        <sz val="12"/>
        <rFont val="Aptos Narrow"/>
        <family val="2"/>
        <scheme val="minor"/>
      </rPr>
      <t xml:space="preserve">Targeted Outreach: </t>
    </r>
    <r>
      <rPr>
        <sz val="12"/>
        <rFont val="Aptos Narrow"/>
        <family val="2"/>
        <scheme val="minor"/>
      </rPr>
      <t xml:space="preserve">40 early learning programs will be served, with 50 early learning program staff attending trainings. 
</t>
    </r>
    <r>
      <rPr>
        <b/>
        <sz val="12"/>
        <rFont val="Aptos Narrow"/>
        <family val="2"/>
        <scheme val="minor"/>
      </rPr>
      <t xml:space="preserve">Measurable Outcome: </t>
    </r>
    <r>
      <rPr>
        <sz val="12"/>
        <rFont val="Aptos Narrow"/>
        <family val="2"/>
        <scheme val="minor"/>
      </rPr>
      <t xml:space="preserve">The percentage of early learning staff who meet the minimum required training hours for Texas Rising Star. </t>
    </r>
  </si>
  <si>
    <r>
      <rPr>
        <b/>
        <sz val="12"/>
        <rFont val="Aptos Narrow"/>
        <family val="2"/>
        <scheme val="minor"/>
      </rPr>
      <t>Activity:</t>
    </r>
    <r>
      <rPr>
        <sz val="12"/>
        <rFont val="Aptos Narrow"/>
        <family val="2"/>
        <scheme val="minor"/>
      </rPr>
      <t xml:space="preserve"> Board surveyed all early learning programs to determine the training needs. The Board will offer scholarships to early learning program staff to attend TXAEYC/NAEYC/Frogstreet Splash conference. Board feels that providing training will give the provider staff the opportunity to increase the quality of care and help with child/teacher interactions and help them earn additional licensing training hours.
</t>
    </r>
    <r>
      <rPr>
        <b/>
        <sz val="12"/>
        <rFont val="Aptos Narrow"/>
        <family val="2"/>
        <scheme val="minor"/>
      </rPr>
      <t>Targeted Outreach:</t>
    </r>
    <r>
      <rPr>
        <sz val="12"/>
        <rFont val="Aptos Narrow"/>
        <family val="2"/>
        <scheme val="minor"/>
      </rPr>
      <t xml:space="preserve"> 4 early learning staff  
</t>
    </r>
    <r>
      <rPr>
        <b/>
        <sz val="12"/>
        <rFont val="Aptos Narrow"/>
        <family val="2"/>
        <scheme val="minor"/>
      </rPr>
      <t>Measurable Outcome:</t>
    </r>
    <r>
      <rPr>
        <sz val="12"/>
        <rFont val="Aptos Narrow"/>
        <family val="2"/>
        <scheme val="minor"/>
      </rPr>
      <t xml:space="preserve"> early learning program staff will be able to meet the training requirements for Child Care Regulation and Texas Rising Star. Conferences will not be held until late summer (July, August, September)</t>
    </r>
  </si>
  <si>
    <t>Professional Development Training - Health and Safety</t>
  </si>
  <si>
    <r>
      <rPr>
        <b/>
        <sz val="12"/>
        <rFont val="Aptos Narrow"/>
        <family val="2"/>
        <scheme val="minor"/>
      </rPr>
      <t xml:space="preserve">Activity: </t>
    </r>
    <r>
      <rPr>
        <sz val="12"/>
        <rFont val="Aptos Narrow"/>
        <family val="2"/>
        <scheme val="minor"/>
      </rPr>
      <t>Board surveyed all early learning programs to determine the training needs.</t>
    </r>
    <r>
      <rPr>
        <b/>
        <sz val="12"/>
        <rFont val="Aptos Narrow"/>
        <family val="2"/>
        <scheme val="minor"/>
      </rPr>
      <t xml:space="preserve"> </t>
    </r>
    <r>
      <rPr>
        <sz val="12"/>
        <rFont val="Aptos Narrow"/>
        <family val="2"/>
        <scheme val="minor"/>
      </rPr>
      <t xml:space="preserve">Board knows the importance of supporting health and safety standards training for early learning programs. Sometimes if is difficult for early learning programs to find someone who will train their staff in health and safety standards. The Board contracts a qualified trainer (i.e. LVN, Nutritionist) who comes in and conducts training on health and safety standards, medication, signs to look for when the child is sick, emergency  preparation and what goes in first aid kit and sanitizing classrooms. 
</t>
    </r>
    <r>
      <rPr>
        <b/>
        <sz val="12"/>
        <rFont val="Aptos Narrow"/>
        <family val="2"/>
        <scheme val="minor"/>
      </rPr>
      <t xml:space="preserve">Targeted Outreach: </t>
    </r>
    <r>
      <rPr>
        <sz val="12"/>
        <rFont val="Aptos Narrow"/>
        <family val="2"/>
        <scheme val="minor"/>
      </rPr>
      <t xml:space="preserve">180 early learning staff 
</t>
    </r>
    <r>
      <rPr>
        <b/>
        <sz val="12"/>
        <rFont val="Aptos Narrow"/>
        <family val="2"/>
        <scheme val="minor"/>
      </rPr>
      <t>Measurable Outcome:</t>
    </r>
    <r>
      <rPr>
        <sz val="12"/>
        <rFont val="Aptos Narrow"/>
        <family val="2"/>
        <scheme val="minor"/>
      </rPr>
      <t xml:space="preserve"> early learning program staff will be able to meet the training requirements for Child Care Regulation and Texas Rising Star.</t>
    </r>
  </si>
  <si>
    <t>Professional Development Training - Preschool, School Age, Director</t>
  </si>
  <si>
    <r>
      <rPr>
        <b/>
        <sz val="12"/>
        <rFont val="Aptos Narrow"/>
        <family val="2"/>
        <scheme val="minor"/>
      </rPr>
      <t>Activity:</t>
    </r>
    <r>
      <rPr>
        <sz val="12"/>
        <rFont val="Aptos Narrow"/>
        <family val="2"/>
        <scheme val="minor"/>
      </rPr>
      <t xml:space="preserve"> Board surveyed all early learning programs to determine the training needs. On a monthly basis the Board will provide Preschool, School Age and Director training opportunities. Board feels that providing training will give the provider staff the opportunity to increase the quality of care and help with child/teacher interactions.
</t>
    </r>
    <r>
      <rPr>
        <b/>
        <sz val="12"/>
        <rFont val="Aptos Narrow"/>
        <family val="2"/>
        <scheme val="minor"/>
      </rPr>
      <t>Targeted Outreach:</t>
    </r>
    <r>
      <rPr>
        <sz val="12"/>
        <rFont val="Aptos Narrow"/>
        <family val="2"/>
        <scheme val="minor"/>
      </rPr>
      <t xml:space="preserve"> Approximately 40 early learning program staff
</t>
    </r>
    <r>
      <rPr>
        <b/>
        <sz val="12"/>
        <rFont val="Aptos Narrow"/>
        <family val="2"/>
        <scheme val="minor"/>
      </rPr>
      <t xml:space="preserve">Measurable Outcome: </t>
    </r>
    <r>
      <rPr>
        <sz val="12"/>
        <rFont val="Aptos Narrow"/>
        <family val="2"/>
        <scheme val="minor"/>
      </rPr>
      <t>increase in Texas Rising Star certification results, decrease in number of licensing deficiencies cited by Child Care Regulation for required annual training, increase in number of CCS early learning programs with Entry Level designation and eligible for certification.</t>
    </r>
  </si>
  <si>
    <t>Program Outreach Events</t>
  </si>
  <si>
    <r>
      <rPr>
        <b/>
        <sz val="12"/>
        <rFont val="Aptos Narrow"/>
        <family val="2"/>
        <scheme val="minor"/>
      </rPr>
      <t xml:space="preserve">Activity: </t>
    </r>
    <r>
      <rPr>
        <sz val="12"/>
        <rFont val="Aptos Narrow"/>
        <family val="2"/>
        <scheme val="minor"/>
      </rPr>
      <t xml:space="preserve">Program outreach events will help the Board increase the number of quality early learning programs in Middle Rio Grande region. Board will attend 8 outreach events to recruit early learning programs into the Texas Rising Star program and provide consumer education to drive parents choice towards quality care. 
</t>
    </r>
    <r>
      <rPr>
        <b/>
        <sz val="12"/>
        <rFont val="Aptos Narrow"/>
        <family val="2"/>
        <scheme val="minor"/>
      </rPr>
      <t xml:space="preserve">Targeted Outreach: </t>
    </r>
    <r>
      <rPr>
        <sz val="12"/>
        <rFont val="Aptos Narrow"/>
        <family val="2"/>
        <scheme val="minor"/>
      </rPr>
      <t xml:space="preserve">8 events with 15 early learning programs participating 
</t>
    </r>
    <r>
      <rPr>
        <b/>
        <sz val="12"/>
        <rFont val="Aptos Narrow"/>
        <family val="2"/>
        <scheme val="minor"/>
      </rPr>
      <t>Measurable Outcomes:</t>
    </r>
    <r>
      <rPr>
        <sz val="12"/>
        <rFont val="Aptos Narrow"/>
        <family val="2"/>
        <scheme val="minor"/>
      </rPr>
      <t xml:space="preserve"> The increase of early learning programs that will show interest in becoming a Texas Rising Star early learning program. 
</t>
    </r>
    <r>
      <rPr>
        <b/>
        <sz val="12"/>
        <rFont val="Aptos Narrow"/>
        <family val="2"/>
        <scheme val="minor"/>
      </rPr>
      <t xml:space="preserve">Update 3: </t>
    </r>
    <r>
      <rPr>
        <sz val="12"/>
        <rFont val="Aptos Narrow"/>
        <family val="2"/>
        <scheme val="minor"/>
      </rPr>
      <t>Funding was decreased from $15,000 to $5,000 and $10,000 was moved to Staff Retention Bonuses due to increased need.</t>
    </r>
  </si>
  <si>
    <r>
      <rPr>
        <b/>
        <sz val="12"/>
        <rFont val="Aptos Narrow"/>
        <family val="2"/>
        <scheme val="minor"/>
      </rPr>
      <t xml:space="preserve">Activity: </t>
    </r>
    <r>
      <rPr>
        <sz val="12"/>
        <rFont val="Aptos Narrow"/>
        <family val="2"/>
        <scheme val="minor"/>
      </rPr>
      <t xml:space="preserve"> Curriculum is expensive for some early learning programs to purchase and providing curriculum to early learning programs will help increase the quality of care and will improve the child's growth and development and will help them to become school ready.  
</t>
    </r>
    <r>
      <rPr>
        <b/>
        <sz val="12"/>
        <rFont val="Aptos Narrow"/>
        <family val="2"/>
        <scheme val="minor"/>
      </rPr>
      <t>Targeted Outreach:</t>
    </r>
    <r>
      <rPr>
        <sz val="12"/>
        <rFont val="Aptos Narrow"/>
        <family val="2"/>
        <scheme val="minor"/>
      </rPr>
      <t xml:space="preserve"> 25 classrooms in 8 early learning programs
</t>
    </r>
    <r>
      <rPr>
        <b/>
        <sz val="12"/>
        <rFont val="Aptos Narrow"/>
        <family val="2"/>
        <scheme val="minor"/>
      </rPr>
      <t>Measurable Outcome:</t>
    </r>
    <r>
      <rPr>
        <sz val="12"/>
        <rFont val="Aptos Narrow"/>
        <family val="2"/>
        <scheme val="minor"/>
      </rPr>
      <t xml:space="preserve"> Increase in Category 3 scores when observed by mentors. Board will increase the number of quality early learning programs in the Middle Rio Grande region.
</t>
    </r>
    <r>
      <rPr>
        <i/>
        <sz val="12"/>
        <rFont val="Aptos Narrow"/>
        <family val="2"/>
        <scheme val="minor"/>
      </rPr>
      <t>Funding provided by local match funds.</t>
    </r>
  </si>
  <si>
    <r>
      <rPr>
        <b/>
        <sz val="11"/>
        <rFont val="Aptos Narrow"/>
        <family val="2"/>
        <scheme val="minor"/>
      </rPr>
      <t xml:space="preserve">Activity: </t>
    </r>
    <r>
      <rPr>
        <sz val="11"/>
        <rFont val="Aptos Narrow"/>
        <family val="2"/>
        <scheme val="minor"/>
      </rPr>
      <t xml:space="preserve"> The identified local need the activity aligns with: This activity aligns with the need to support certification and maintenance. WFSMRGB believes in providing quality mentoring to increase the quality of care and interactions in the facilities. On a monthly basis Texas Rising Star Staff provide technical assistance and mentoring to early learning programs to support obtaining, maintaining, or increasing star level within Texas Rising Star.
</t>
    </r>
    <r>
      <rPr>
        <b/>
        <sz val="11"/>
        <rFont val="Aptos Narrow"/>
        <family val="2"/>
        <scheme val="minor"/>
      </rPr>
      <t xml:space="preserve">Targeted Outreach: </t>
    </r>
    <r>
      <rPr>
        <sz val="11"/>
        <rFont val="Aptos Narrow"/>
        <family val="2"/>
        <scheme val="minor"/>
      </rPr>
      <t xml:space="preserve">41 early learning programs
</t>
    </r>
    <r>
      <rPr>
        <b/>
        <sz val="11"/>
        <rFont val="Aptos Narrow"/>
        <family val="2"/>
        <scheme val="minor"/>
      </rPr>
      <t xml:space="preserve">Measurable Outcome: </t>
    </r>
    <r>
      <rPr>
        <sz val="11"/>
        <rFont val="Aptos Narrow"/>
        <family val="2"/>
        <scheme val="minor"/>
      </rPr>
      <t xml:space="preserve">Success will be measured  by the number of programs achieving certification and maintaining certification
</t>
    </r>
    <r>
      <rPr>
        <b/>
        <sz val="11"/>
        <rFont val="Aptos Narrow"/>
        <family val="2"/>
        <scheme val="minor"/>
      </rPr>
      <t>Funding Source: CCQ mentor-specific funding</t>
    </r>
  </si>
  <si>
    <t>Parent Involvement Backpacks</t>
  </si>
  <si>
    <r>
      <rPr>
        <b/>
        <sz val="12"/>
        <rFont val="Aptos Narrow"/>
        <family val="2"/>
        <scheme val="minor"/>
      </rPr>
      <t>Activity:</t>
    </r>
    <r>
      <rPr>
        <sz val="12"/>
        <rFont val="Aptos Narrow"/>
        <family val="2"/>
        <scheme val="minor"/>
      </rPr>
      <t xml:space="preserve"> There is a need to increase the number of quality early learning programs in the Middle Rio Grande region and the Board recognizes that quality care helps make children school ready. Middle Rio Grande region will provide parent kits for programs participating in the MRG region quality cohort for parents to take home then return, to complete activities with their children
</t>
    </r>
    <r>
      <rPr>
        <b/>
        <sz val="12"/>
        <rFont val="Aptos Narrow"/>
        <family val="2"/>
        <scheme val="minor"/>
      </rPr>
      <t xml:space="preserve">Targeted Outreach: </t>
    </r>
    <r>
      <rPr>
        <sz val="12"/>
        <rFont val="Aptos Narrow"/>
        <family val="2"/>
        <scheme val="minor"/>
      </rPr>
      <t xml:space="preserve">Approximately 15 early learning programs 
</t>
    </r>
    <r>
      <rPr>
        <b/>
        <sz val="12"/>
        <rFont val="Aptos Narrow"/>
        <family val="2"/>
        <scheme val="minor"/>
      </rPr>
      <t>Measurable Outcome:</t>
    </r>
    <r>
      <rPr>
        <sz val="12"/>
        <rFont val="Aptos Narrow"/>
        <family val="2"/>
        <scheme val="minor"/>
      </rPr>
      <t xml:space="preserve"> Success will be measured by monitoring assessment results in Category 3 measures, and having an increase in Texas Rising Star certification results in Category 3 measures.
</t>
    </r>
    <r>
      <rPr>
        <i/>
        <sz val="12"/>
        <rFont val="Aptos Narrow"/>
        <family val="2"/>
        <scheme val="minor"/>
      </rPr>
      <t>Funding provided by local match funds.</t>
    </r>
  </si>
  <si>
    <t>CQF 4%
CCQ</t>
  </si>
  <si>
    <t>Activity: Board will increase the number of Texas Rising Star early learning programs in the Middle Rio Grande region by providing programs with materials, equipment and resources to assist in meeting Texas Rising Star program requirements. Also, Board will help current early learning programs who need materials and equipment to help them maintain their Texas Rising Star status. 
Targeted Outreach: 20 new early learning programs and 15 current Texas Rising Star programs. 
Measurable Outcome: Success will be measured by monitoring assessment results and having an increase in programs that receive Texas Rising Star certification or maintain or increase their star level status. 
CQF = $45,000 and CCQ = $51,400</t>
  </si>
  <si>
    <t xml:space="preserve"> First Aid/CPR Training</t>
  </si>
  <si>
    <r>
      <rPr>
        <b/>
        <sz val="12"/>
        <rFont val="Aptos Narrow"/>
        <family val="2"/>
        <scheme val="minor"/>
      </rPr>
      <t xml:space="preserve">Activity: </t>
    </r>
    <r>
      <rPr>
        <sz val="12"/>
        <rFont val="Aptos Narrow"/>
        <family val="2"/>
        <scheme val="minor"/>
      </rPr>
      <t>The</t>
    </r>
    <r>
      <rPr>
        <b/>
        <sz val="12"/>
        <rFont val="Aptos Narrow"/>
        <family val="2"/>
        <scheme val="minor"/>
      </rPr>
      <t xml:space="preserve"> </t>
    </r>
    <r>
      <rPr>
        <sz val="12"/>
        <rFont val="Aptos Narrow"/>
        <family val="2"/>
        <scheme val="minor"/>
      </rPr>
      <t xml:space="preserve">Board understands the importance of supporting health and safety standards training for early learning programs. Sometimes it is difficult for early learning programs to find someone who will train their staff in health and safety standards. The Board contracts a qualified trainer (i.e. LVN, Nutritionist) who comes in and conducts CPR &amp; First Aid training. 
</t>
    </r>
    <r>
      <rPr>
        <b/>
        <sz val="12"/>
        <rFont val="Aptos Narrow"/>
        <family val="2"/>
        <scheme val="minor"/>
      </rPr>
      <t xml:space="preserve">Targeted Outreach: </t>
    </r>
    <r>
      <rPr>
        <sz val="12"/>
        <rFont val="Aptos Narrow"/>
        <family val="2"/>
        <scheme val="minor"/>
      </rPr>
      <t xml:space="preserve">Provide CPR &amp; First Aid training to at least 180 early learning program staff from 41 programs.
</t>
    </r>
    <r>
      <rPr>
        <b/>
        <sz val="12"/>
        <rFont val="Aptos Narrow"/>
        <family val="2"/>
        <scheme val="minor"/>
      </rPr>
      <t>Measurable Outcome:</t>
    </r>
    <r>
      <rPr>
        <sz val="12"/>
        <rFont val="Aptos Narrow"/>
        <family val="2"/>
        <scheme val="minor"/>
      </rPr>
      <t xml:space="preserve"> Staff will receive their certificate so that the early learning program can continue to meet the training requirements needed for Child Care Regulation standards. </t>
    </r>
  </si>
  <si>
    <r>
      <rPr>
        <b/>
        <sz val="12"/>
        <rFont val="Aptos Narrow"/>
        <family val="2"/>
        <scheme val="minor"/>
      </rPr>
      <t>Activity:</t>
    </r>
    <r>
      <rPr>
        <sz val="12"/>
        <rFont val="Aptos Narrow"/>
        <family val="2"/>
        <scheme val="minor"/>
      </rPr>
      <t xml:space="preserve"> Based on survey results, the Board knows the importance of having early learning programs assess the children's developmental stages. Not all early learning programs have an assessment tool to measure the child's development/progress. The Board plans to purchase the ASQ &amp; ASQ-SE assessment tool for early learning programs.   
</t>
    </r>
    <r>
      <rPr>
        <b/>
        <sz val="12"/>
        <rFont val="Aptos Narrow"/>
        <family val="2"/>
        <scheme val="minor"/>
      </rPr>
      <t>Target Outreach: 39</t>
    </r>
    <r>
      <rPr>
        <sz val="12"/>
        <rFont val="Aptos Narrow"/>
        <family val="2"/>
        <scheme val="minor"/>
      </rPr>
      <t xml:space="preserve"> classrooms within 39 programs
</t>
    </r>
    <r>
      <rPr>
        <b/>
        <sz val="12"/>
        <rFont val="Aptos Narrow"/>
        <family val="2"/>
        <scheme val="minor"/>
      </rPr>
      <t xml:space="preserve">Measurable Outcome: </t>
    </r>
    <r>
      <rPr>
        <sz val="12"/>
        <rFont val="Aptos Narrow"/>
        <family val="2"/>
        <scheme val="minor"/>
      </rPr>
      <t xml:space="preserve">Success will be measured by the progress seen in the children through annual screenings. Texas Rising Star mentor will review the number of classrooms who successfully implemented the assessment tool.   
</t>
    </r>
    <r>
      <rPr>
        <i/>
        <sz val="12"/>
        <rFont val="Aptos Narrow"/>
        <family val="2"/>
        <scheme val="minor"/>
      </rPr>
      <t>CQF = $10,000 and</t>
    </r>
    <r>
      <rPr>
        <b/>
        <i/>
        <sz val="12"/>
        <rFont val="Aptos Narrow"/>
        <family val="2"/>
        <scheme val="minor"/>
      </rPr>
      <t xml:space="preserve"> CCM = $0</t>
    </r>
  </si>
  <si>
    <r>
      <rPr>
        <b/>
        <sz val="12"/>
        <rFont val="Aptos Narrow"/>
        <family val="2"/>
        <scheme val="minor"/>
      </rPr>
      <t xml:space="preserve">Activity: </t>
    </r>
    <r>
      <rPr>
        <sz val="12"/>
        <rFont val="Aptos Narrow"/>
        <family val="2"/>
        <scheme val="minor"/>
      </rPr>
      <t xml:space="preserve">The Board encourages early learning programs to become nationally accredited. Based on survey results, the Board will offer coaching and pay fees for programs to achieve success. Each early learning program will receive an estimated $1,600 in financial support.
</t>
    </r>
    <r>
      <rPr>
        <b/>
        <sz val="12"/>
        <rFont val="Aptos Narrow"/>
        <family val="2"/>
        <scheme val="minor"/>
      </rPr>
      <t xml:space="preserve">Targeted Outreach: </t>
    </r>
    <r>
      <rPr>
        <sz val="12"/>
        <rFont val="Aptos Narrow"/>
        <family val="2"/>
        <scheme val="minor"/>
      </rPr>
      <t xml:space="preserve">1 early learning program
</t>
    </r>
    <r>
      <rPr>
        <b/>
        <sz val="12"/>
        <rFont val="Aptos Narrow"/>
        <family val="2"/>
        <scheme val="minor"/>
      </rPr>
      <t xml:space="preserve">Measurable Outcome: </t>
    </r>
    <r>
      <rPr>
        <sz val="12"/>
        <rFont val="Aptos Narrow"/>
        <family val="2"/>
        <scheme val="minor"/>
      </rPr>
      <t xml:space="preserve">1 early learning program achieving national accreditation. </t>
    </r>
  </si>
  <si>
    <t xml:space="preserve">Staff Retention Bonuses
</t>
  </si>
  <si>
    <r>
      <rPr>
        <b/>
        <sz val="12"/>
        <rFont val="Aptos Narrow"/>
        <family val="2"/>
        <scheme val="minor"/>
      </rPr>
      <t>Activity:</t>
    </r>
    <r>
      <rPr>
        <sz val="12"/>
        <rFont val="Aptos Narrow"/>
        <family val="2"/>
        <scheme val="minor"/>
      </rPr>
      <t xml:space="preserve"> The Board  strives to increase the number of quality early learning programs in the region and recognizes that quality care helps make children school ready. Child care staff will receive the following staff retention bonus based on the early learning program's Texas Rising Star star-level: Two-Star $150, Three-Star $200,  and Four-Star $300. The program will receive the incentive and will be responsible for disbursing the amount per staff.
</t>
    </r>
    <r>
      <rPr>
        <b/>
        <sz val="12"/>
        <rFont val="Aptos Narrow"/>
        <family val="2"/>
        <scheme val="minor"/>
      </rPr>
      <t>Targeted Outreach</t>
    </r>
    <r>
      <rPr>
        <sz val="12"/>
        <rFont val="Aptos Narrow"/>
        <family val="2"/>
        <scheme val="minor"/>
      </rPr>
      <t xml:space="preserve">: Approximately 40 Entry Level-designated early learning programs (140 child care professionals)
</t>
    </r>
    <r>
      <rPr>
        <b/>
        <sz val="12"/>
        <rFont val="Aptos Narrow"/>
        <family val="2"/>
        <scheme val="minor"/>
      </rPr>
      <t>Measurable Outcome:</t>
    </r>
    <r>
      <rPr>
        <sz val="12"/>
        <rFont val="Aptos Narrow"/>
        <family val="2"/>
        <scheme val="minor"/>
      </rPr>
      <t xml:space="preserve"> An increase in the number of Entry Level-designated early learning programs who become Texas Rising Star certified.  
</t>
    </r>
    <r>
      <rPr>
        <b/>
        <sz val="12"/>
        <rFont val="Aptos Narrow"/>
        <family val="2"/>
        <scheme val="minor"/>
      </rPr>
      <t xml:space="preserve">Update Q3: </t>
    </r>
    <r>
      <rPr>
        <sz val="12"/>
        <rFont val="Aptos Narrow"/>
        <family val="2"/>
        <scheme val="minor"/>
      </rPr>
      <t>Funding was increased by $10,000 due to an increase of Texas Rising Star programs. Bonus amounts per individual will change, pending review of qualifying applications.</t>
    </r>
  </si>
  <si>
    <t>Workforce Solutions for North Central Texas</t>
  </si>
  <si>
    <t>FFY 2025 Annual Expenditure Plan</t>
  </si>
  <si>
    <r>
      <rPr>
        <b/>
        <sz val="12"/>
        <rFont val="Calibri"/>
        <family val="2"/>
      </rPr>
      <t>Overall narrative must address:
• How</t>
    </r>
    <r>
      <rPr>
        <b/>
        <sz val="12"/>
        <rFont val="Aptos Narrow"/>
        <family val="2"/>
        <scheme val="minor"/>
      </rPr>
      <t xml:space="preserve"> needs were assessed/determined
</t>
    </r>
    <r>
      <rPr>
        <b/>
        <sz val="12"/>
        <rFont val="Calibri"/>
        <family val="2"/>
      </rPr>
      <t xml:space="preserve">• </t>
    </r>
    <r>
      <rPr>
        <b/>
        <sz val="12"/>
        <rFont val="Aptos Narrow"/>
        <family val="2"/>
        <scheme val="minor"/>
      </rPr>
      <t>How success will be measured
•</t>
    </r>
    <r>
      <rPr>
        <b/>
        <sz val="12"/>
        <rFont val="Calibri"/>
        <family val="2"/>
      </rPr>
      <t xml:space="preserve"> </t>
    </r>
    <r>
      <rPr>
        <b/>
        <sz val="12"/>
        <rFont val="Aptos Narrow"/>
        <family val="2"/>
        <scheme val="minor"/>
      </rPr>
      <t xml:space="preserve">Alignment with LWDB Strategic Plan
</t>
    </r>
  </si>
  <si>
    <t>Workforce Solutions for North Central Texas (WSNCT) values the collaborative effort to establish our region's child care needs.  We gather data from various sources, including new survey data from early learning program directors, educators, families, Texas Rising Star Early Childhood Specialists, and past participants. This collaborative approach ensures that the needs of early learning programs are accurately assessed.  We also actively seek input from community organizations, including the WSNCT Advisory Council, to further enrich our understanding. All quality initiatives in our CCQ plan are tied to specific data and align with the WSNCT strategic plan. This alignment allows us to support early learning programs through mentorship, professional development opportunities, and other quality enrichment activities.  We measure the success of each initiative throughout the year, ensuring effective implementation and impactful outcomes.</t>
  </si>
  <si>
    <t xml:space="preserve">The Board determines the budget amount for CCQ initiatives. Joint planning meetings are held to review the previous year’s plan and reflect on the successes or impacts of each initiative.  Data and feedback collected throughout the year are reviewed to ensure any lessons learned are considered in developing the current year’s plan. The contractor and board staff, including mentors, work together in a collaborative effort to create and approve the new plan.  Once approved, the contractor is responsible for implementing the plan, including all expenditures, procurements, early learning program eligibility, data collection, and communication of each initiative with eligible early learning programs.  At least two monthly meetings are held with the board and contractor staff, during which updates on each initiative are provided regarding the plan.  Expenditure reports are provided monthly to the Board and reported quarterly to TWC as required through the CCQ planning process.	</t>
  </si>
  <si>
    <r>
      <t xml:space="preserve">Narrative Description of Planned Activities 
</t>
    </r>
    <r>
      <rPr>
        <sz val="12"/>
        <rFont val="Aptos Narrow"/>
        <family val="2"/>
        <scheme val="minor"/>
      </rPr>
      <t>Description must include estimated number of reach and type of participant, alignment to what need or Board strategy, which quarter(s) the activity will be implemented, and measurable outcome</t>
    </r>
  </si>
  <si>
    <t>Infant &amp; Toddler Educational Scholarships</t>
  </si>
  <si>
    <r>
      <rPr>
        <b/>
        <sz val="12"/>
        <color theme="1"/>
        <rFont val="Aptos Narrow"/>
        <family val="2"/>
        <scheme val="minor"/>
      </rPr>
      <t>Activity:</t>
    </r>
    <r>
      <rPr>
        <sz val="12"/>
        <color theme="1"/>
        <rFont val="Aptos Narrow"/>
        <family val="2"/>
        <scheme val="minor"/>
      </rPr>
      <t xml:space="preserve"> 88% of CDA survey respondents agreed or strongly agreed that the content for CDA courses clearly relate to their position and over 500 WSNCT early learning staff applied for the opportunity to receive a CDA scholarship last year. WSNCT will offer CDA course and application fee scholarships for those achieving an Infant or Toddler CDA credential. This activity aligns with WSNCT Strategic Plan Priority: To support early learning programs through mentorship, professional development opportunities, and other quality enrichment activities.
</t>
    </r>
    <r>
      <rPr>
        <b/>
        <sz val="12"/>
        <color theme="1"/>
        <rFont val="Aptos Narrow"/>
        <family val="2"/>
        <scheme val="minor"/>
      </rPr>
      <t xml:space="preserve">Target Outreach: </t>
    </r>
    <r>
      <rPr>
        <sz val="12"/>
        <color theme="1"/>
        <rFont val="Aptos Narrow"/>
        <family val="2"/>
        <scheme val="minor"/>
      </rPr>
      <t xml:space="preserve">Our estimated reach is 30 child care program staff.
</t>
    </r>
    <r>
      <rPr>
        <b/>
        <sz val="12"/>
        <color theme="1"/>
        <rFont val="Aptos Narrow"/>
        <family val="2"/>
        <scheme val="minor"/>
      </rPr>
      <t xml:space="preserve">Measurable Outcome: </t>
    </r>
    <r>
      <rPr>
        <sz val="12"/>
        <color theme="1"/>
        <rFont val="Aptos Narrow"/>
        <family val="2"/>
        <scheme val="minor"/>
      </rPr>
      <t xml:space="preserve">Success will be measured by course completion and surveys. 
</t>
    </r>
    <r>
      <rPr>
        <sz val="12"/>
        <rFont val="Aptos Narrow"/>
        <family val="2"/>
        <scheme val="minor"/>
      </rPr>
      <t xml:space="preserve">
</t>
    </r>
    <r>
      <rPr>
        <b/>
        <sz val="12"/>
        <rFont val="Aptos Narrow"/>
        <family val="2"/>
        <scheme val="minor"/>
      </rPr>
      <t xml:space="preserve">Update Q3: </t>
    </r>
    <r>
      <rPr>
        <sz val="12"/>
        <rFont val="Aptos Narrow"/>
        <family val="2"/>
        <scheme val="minor"/>
      </rPr>
      <t xml:space="preserve">Funding was previously $30,000. Funding was increased to accommodate projected Infant Toddler CDA completions. Funding of $15,000 was reallocated from Educational Scholarships due to the decreased projections for Preschool/Family Care CDA completions.
</t>
    </r>
    <r>
      <rPr>
        <b/>
        <sz val="12"/>
        <color rgb="FFC00000"/>
        <rFont val="Aptos Narrow"/>
        <family val="2"/>
        <scheme val="minor"/>
      </rPr>
      <t>Update Q4:</t>
    </r>
    <r>
      <rPr>
        <sz val="12"/>
        <color rgb="FFC00000"/>
        <rFont val="Aptos Narrow"/>
        <family val="2"/>
        <scheme val="minor"/>
      </rPr>
      <t xml:space="preserve"> Funding was previously $45,000. Funding was decreased to accommodate projected Infant Toddler CDA completions. Funding of $7,132 was reallocated to Wage Supplements.</t>
    </r>
  </si>
  <si>
    <t>Infant Toddler Specialists Supports</t>
  </si>
  <si>
    <r>
      <rPr>
        <b/>
        <sz val="12"/>
        <rFont val="Aptos Narrow"/>
        <family val="2"/>
        <scheme val="minor"/>
      </rPr>
      <t>Activity</t>
    </r>
    <r>
      <rPr>
        <sz val="12"/>
        <rFont val="Aptos Narrow"/>
        <family val="2"/>
        <scheme val="minor"/>
      </rPr>
      <t>: WSNCT Infant Toddler Specialists will provide infant/toddler-specific professional development to early learning programs and their staff on the topics of Infant Toddler best practices and Infant/Toddler Early Learning Guidelines. This activity will involve ongoing face-to-face and virtual professional development for early learning infant and toddler educators. This professional development will increase the opportunities early learning programs have to access training in their area and provide opportunities to meet both Child Care Regulation and Texas Rising Star annual training hours requirements. By exploring best practices and professional strategies, participants will gain knowledge and skills with topics covering social, emotional, physical, cognitive, and language early development.</t>
    </r>
    <r>
      <rPr>
        <b/>
        <sz val="12"/>
        <rFont val="Aptos Narrow"/>
        <family val="2"/>
        <scheme val="minor"/>
      </rPr>
      <t xml:space="preserve"> 
Target Outreach: </t>
    </r>
    <r>
      <rPr>
        <sz val="12"/>
        <rFont val="Aptos Narrow"/>
        <family val="2"/>
        <scheme val="minor"/>
      </rPr>
      <t xml:space="preserve">15 unduplicated early learning programs and 50 infant/toddler teachers
</t>
    </r>
    <r>
      <rPr>
        <b/>
        <sz val="12"/>
        <rFont val="Aptos Narrow"/>
        <family val="2"/>
        <scheme val="minor"/>
      </rPr>
      <t xml:space="preserve">Measurable Outcome: </t>
    </r>
    <r>
      <rPr>
        <sz val="12"/>
        <rFont val="Aptos Narrow"/>
        <family val="2"/>
        <scheme val="minor"/>
      </rPr>
      <t xml:space="preserve">Measurable outcomes are based on the number of participants and the number of unduplicated early learning programs that are reached. The target goal is for 100% of participants to report skill gains from the training. 
This activity is provided by Board staff who are funded through the CCQ 2%.                                                                                                                                                                                                                                                                                                                                                                                                                                                                                                                                                                                                                                                                                                                 </t>
    </r>
  </si>
  <si>
    <t>Child Care Licensing Conference</t>
  </si>
  <si>
    <r>
      <rPr>
        <b/>
        <sz val="12"/>
        <color rgb="FF000000"/>
        <rFont val="Aptos Narrow"/>
        <family val="2"/>
        <scheme val="minor"/>
      </rPr>
      <t xml:space="preserve">Activity: </t>
    </r>
    <r>
      <rPr>
        <sz val="12"/>
        <color rgb="FF000000"/>
        <rFont val="Aptos Narrow"/>
        <family val="2"/>
        <scheme val="minor"/>
      </rPr>
      <t xml:space="preserve">42% of survey respondents requested additional professional development opportunities in-person and the highest requested day for training was Saturday. 217 WSNCT early learning staff </t>
    </r>
    <r>
      <rPr>
        <sz val="12"/>
        <rFont val="Aptos Narrow"/>
        <family val="2"/>
        <scheme val="minor"/>
      </rPr>
      <t>attended last year's local Child Care Regulation Conference held in-person on a Saturday. This local conference is held at no cost offering quality professional development for our early learning programs. WSNCT will support</t>
    </r>
    <r>
      <rPr>
        <sz val="12"/>
        <color rgb="FF000000"/>
        <rFont val="Aptos Narrow"/>
        <family val="2"/>
        <scheme val="minor"/>
      </rPr>
      <t xml:space="preserve"> the Child Care Regulation Conference </t>
    </r>
    <r>
      <rPr>
        <sz val="12"/>
        <rFont val="Aptos Narrow"/>
        <family val="2"/>
        <scheme val="minor"/>
      </rPr>
      <t>through books purchased to support the professional development of participants.</t>
    </r>
    <r>
      <rPr>
        <b/>
        <sz val="12"/>
        <rFont val="Aptos Narrow"/>
        <family val="2"/>
        <scheme val="minor"/>
      </rPr>
      <t xml:space="preserve"> </t>
    </r>
    <r>
      <rPr>
        <sz val="12"/>
        <rFont val="Aptos Narrow"/>
        <family val="2"/>
        <scheme val="minor"/>
      </rPr>
      <t xml:space="preserve">This activity aligns with WSNCT Strategic Plan Priority: To support early learning programs through mentorship, professional development opportunities, and other quality enrichment activities.
</t>
    </r>
    <r>
      <rPr>
        <b/>
        <sz val="12"/>
        <rFont val="Aptos Narrow"/>
        <family val="2"/>
        <scheme val="minor"/>
      </rPr>
      <t xml:space="preserve">Target Outreach: </t>
    </r>
    <r>
      <rPr>
        <sz val="12"/>
        <rFont val="Aptos Narrow"/>
        <family val="2"/>
        <scheme val="minor"/>
      </rPr>
      <t xml:space="preserve">Our estimated reach is 200 child care staff. 
</t>
    </r>
    <r>
      <rPr>
        <b/>
        <sz val="12"/>
        <color rgb="FF000000"/>
        <rFont val="Aptos Narrow"/>
        <family val="2"/>
        <scheme val="minor"/>
      </rPr>
      <t>Measurable Outcome:</t>
    </r>
    <r>
      <rPr>
        <sz val="12"/>
        <color rgb="FF000000"/>
        <rFont val="Aptos Narrow"/>
        <family val="2"/>
        <scheme val="minor"/>
      </rPr>
      <t xml:space="preserve"> Success will be measured</t>
    </r>
    <r>
      <rPr>
        <b/>
        <sz val="12"/>
        <color rgb="FF000000"/>
        <rFont val="Aptos Narrow"/>
        <family val="2"/>
        <scheme val="minor"/>
      </rPr>
      <t xml:space="preserve"> </t>
    </r>
    <r>
      <rPr>
        <sz val="12"/>
        <color rgb="FF000000"/>
        <rFont val="Aptos Narrow"/>
        <family val="2"/>
        <scheme val="minor"/>
      </rPr>
      <t xml:space="preserve">by conference attendance tracking and surveys. 
</t>
    </r>
    <r>
      <rPr>
        <b/>
        <sz val="12"/>
        <rFont val="Aptos Narrow"/>
        <family val="2"/>
        <scheme val="minor"/>
      </rPr>
      <t xml:space="preserve">Update Q3: </t>
    </r>
    <r>
      <rPr>
        <sz val="12"/>
        <rFont val="Aptos Narrow"/>
        <family val="2"/>
        <scheme val="minor"/>
      </rPr>
      <t xml:space="preserve">Funding was previously $10,000. Funding was reduced by $8,808 and reallocated to the Inclusion Conferences $5,000 and Inclusion Conference Materials $3,808 due to decrease in actual expenditures for the conference. </t>
    </r>
  </si>
  <si>
    <r>
      <rPr>
        <b/>
        <sz val="12"/>
        <color theme="1"/>
        <rFont val="Aptos Narrow"/>
        <family val="2"/>
        <scheme val="minor"/>
      </rPr>
      <t xml:space="preserve">Activity: </t>
    </r>
    <r>
      <rPr>
        <sz val="12"/>
        <color theme="1"/>
        <rFont val="Aptos Narrow"/>
        <family val="2"/>
        <scheme val="minor"/>
      </rPr>
      <t>88% of CDA survey respondents</t>
    </r>
    <r>
      <rPr>
        <b/>
        <sz val="12"/>
        <color theme="1"/>
        <rFont val="Aptos Narrow"/>
        <family val="2"/>
        <scheme val="minor"/>
      </rPr>
      <t xml:space="preserve"> </t>
    </r>
    <r>
      <rPr>
        <sz val="12"/>
        <color theme="1"/>
        <rFont val="Aptos Narrow"/>
        <family val="2"/>
        <scheme val="minor"/>
      </rPr>
      <t>agreed or strongly agreed that the content for CDA courses clearly relate to their position and over 500 WSNCT early learning staff applied for the opportunity to receive a CDA scholarship last year. WSNCT will offer CDA course and application fee scholarships to eligible child care program staff. This activity aligns with WSNCT Strategic Plan Priority: To support early learning programs through mentorship, professional development opportunities, and other quality enrichment activities.</t>
    </r>
    <r>
      <rPr>
        <b/>
        <sz val="12"/>
        <color theme="1"/>
        <rFont val="Aptos Narrow"/>
        <family val="2"/>
        <scheme val="minor"/>
      </rPr>
      <t xml:space="preserve">
Target Outreach: </t>
    </r>
    <r>
      <rPr>
        <sz val="12"/>
        <color theme="1"/>
        <rFont val="Aptos Narrow"/>
        <family val="2"/>
        <scheme val="minor"/>
      </rPr>
      <t xml:space="preserve">Our estimated reach is 70 child care program staff. 
</t>
    </r>
    <r>
      <rPr>
        <b/>
        <sz val="12"/>
        <color theme="1"/>
        <rFont val="Aptos Narrow"/>
        <family val="2"/>
        <scheme val="minor"/>
      </rPr>
      <t>Measurable Outcome:</t>
    </r>
    <r>
      <rPr>
        <sz val="12"/>
        <color theme="1"/>
        <rFont val="Aptos Narrow"/>
        <family val="2"/>
        <scheme val="minor"/>
      </rPr>
      <t xml:space="preserve"> Success will be measured by course completion and surveys.
</t>
    </r>
    <r>
      <rPr>
        <b/>
        <sz val="12"/>
        <rFont val="Aptos Narrow"/>
        <family val="2"/>
        <scheme val="minor"/>
      </rPr>
      <t xml:space="preserve">Update Q3: </t>
    </r>
    <r>
      <rPr>
        <sz val="12"/>
        <rFont val="Aptos Narrow"/>
        <family val="2"/>
        <scheme val="minor"/>
      </rPr>
      <t>Funding was previously $70,000. Funding was reduced by $15,000 and reallocated to Infant/Toddler CDA Scholarships due to the decreased projections for Preschool/Family Care CDA Educational scholarship completions.</t>
    </r>
    <r>
      <rPr>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Funding was previously $55,000. Funding was increased by $4,180 and reallocated from a decrease in the cost of the Inclusion Conference, Texas Rising Star Quality Enrichment Materials and Equipment, and Inclusion Conference Quality Enrichment Materials. </t>
    </r>
  </si>
  <si>
    <t>Apprenticeship Scholarships</t>
  </si>
  <si>
    <r>
      <rPr>
        <b/>
        <sz val="12"/>
        <color theme="1"/>
        <rFont val="Aptos Narrow"/>
        <family val="2"/>
        <scheme val="minor"/>
      </rPr>
      <t xml:space="preserve">Activity: </t>
    </r>
    <r>
      <rPr>
        <sz val="12"/>
        <color theme="1"/>
        <rFont val="Aptos Narrow"/>
        <family val="2"/>
        <scheme val="minor"/>
      </rPr>
      <t>88% of CDA survey respondents</t>
    </r>
    <r>
      <rPr>
        <b/>
        <sz val="12"/>
        <color theme="1"/>
        <rFont val="Aptos Narrow"/>
        <family val="2"/>
        <scheme val="minor"/>
      </rPr>
      <t xml:space="preserve"> </t>
    </r>
    <r>
      <rPr>
        <sz val="12"/>
        <color theme="1"/>
        <rFont val="Aptos Narrow"/>
        <family val="2"/>
        <scheme val="minor"/>
      </rPr>
      <t xml:space="preserve">agreed or strongly agreed that the content for CDA courses clearly relate to their position and over 500 WSNCT early learning staff applied for the opportunity to receive a CDA scholarship last year. Apprenticeships offer specific knowledge and skills to participants to increase and sustain quality employees. WSNCT will offer financial aid/scholarships for select staff who qualify and participate in the Apprenticeship Program. This activity aligns with WSNCT Strategic Plan Priority: To support early learning programs through mentorship, professional development opportunities, and other quality enrichment activities. 
</t>
    </r>
    <r>
      <rPr>
        <b/>
        <sz val="12"/>
        <color theme="1"/>
        <rFont val="Aptos Narrow"/>
        <family val="2"/>
        <scheme val="minor"/>
      </rPr>
      <t>Target Outreach:</t>
    </r>
    <r>
      <rPr>
        <sz val="12"/>
        <color theme="1"/>
        <rFont val="Aptos Narrow"/>
        <family val="2"/>
        <scheme val="minor"/>
      </rPr>
      <t xml:space="preserve"> Our estimated reach for this activity is 20 child care program staff. </t>
    </r>
    <r>
      <rPr>
        <b/>
        <sz val="12"/>
        <rFont val="Aptos Narrow"/>
        <family val="2"/>
        <scheme val="minor"/>
      </rPr>
      <t xml:space="preserve">
Measurable Outcome: </t>
    </r>
    <r>
      <rPr>
        <sz val="12"/>
        <rFont val="Aptos Narrow"/>
        <family val="2"/>
        <scheme val="minor"/>
      </rPr>
      <t xml:space="preserve">Success will be measured by how many participants enroll in and complete the Apprenticeship program. 
</t>
    </r>
    <r>
      <rPr>
        <b/>
        <sz val="12"/>
        <rFont val="Aptos Narrow"/>
        <family val="2"/>
        <scheme val="minor"/>
      </rPr>
      <t xml:space="preserve">Update Q3: </t>
    </r>
    <r>
      <rPr>
        <sz val="12"/>
        <rFont val="Aptos Narrow"/>
        <family val="2"/>
        <scheme val="minor"/>
      </rPr>
      <t>Funding was previously $41,743. Funding was reduced by $11,948 and reallocated to the Inclusion Conference Materials based on providing those who attended the Innovation Conferences with inclusion equipment for their classrooms and decreased expenditures for Apprenticeship scholarships.</t>
    </r>
  </si>
  <si>
    <r>
      <rPr>
        <b/>
        <sz val="12"/>
        <rFont val="Aptos Narrow"/>
        <family val="2"/>
        <scheme val="minor"/>
      </rPr>
      <t xml:space="preserve">Activity: </t>
    </r>
    <r>
      <rPr>
        <sz val="12"/>
        <rFont val="Aptos Narrow"/>
        <family val="2"/>
        <scheme val="minor"/>
      </rPr>
      <t>We received high survey results and mentor feedback</t>
    </r>
    <r>
      <rPr>
        <b/>
        <sz val="12"/>
        <rFont val="Aptos Narrow"/>
        <family val="2"/>
        <scheme val="minor"/>
      </rPr>
      <t xml:space="preserve"> </t>
    </r>
    <r>
      <rPr>
        <sz val="12"/>
        <rFont val="Aptos Narrow"/>
        <family val="2"/>
        <scheme val="minor"/>
      </rPr>
      <t xml:space="preserve">requesting additional professional development opportunities. These trainings will focus on the current needs of our early childhood community as determined by survey results and community partner feedback. In our survey, teachers were to select needed trainings and of the 502 teachers that responded 268 requested supports for children with special needs, 141 requested teacher-child interactions, 179 child growth and development, and 374 requested training for addressing challenging behaviors. In a survey for directors to select needed trainings of 281 respondents, 132 requested a leadership academy for directors, 145 requested training on professionalism and ethics, and 128 requested training for family and community relationships. Based on survey results 100% of survey respondents who participated in CLASS this year stated that the CLASS Assessment was a benefit to their program. These assessments focus on the teacher child interactions in the classroom and the information provided is a benefit to the participants. Training focused on teacher-child interactions could invest in the already communicated interest in this focus area. These activities will help participants obtain their required annual training clock hours for their Texas Rising Star assessment. Additionally, these opportunities will provide necessary information to improve care for the children in WSNCT classrooms and/or programs, thereby improving on identified needs that meet and/or support the program's Continuous Quality Improvement Plan goals. This activity aligns with WSNCT Strategic Plan Priority: To support early learning programs through mentorship, professional development opportunities, and other quality enrichment activities. 
</t>
    </r>
    <r>
      <rPr>
        <b/>
        <sz val="12"/>
        <rFont val="Aptos Narrow"/>
        <family val="2"/>
        <scheme val="minor"/>
      </rPr>
      <t xml:space="preserve">Target Outreach: </t>
    </r>
    <r>
      <rPr>
        <sz val="12"/>
        <rFont val="Aptos Narrow"/>
        <family val="2"/>
        <scheme val="minor"/>
      </rPr>
      <t xml:space="preserve">Our estimated reach is 250 child care program staff. 
</t>
    </r>
    <r>
      <rPr>
        <b/>
        <sz val="12"/>
        <rFont val="Aptos Narrow"/>
        <family val="2"/>
        <scheme val="minor"/>
      </rPr>
      <t>Measurable Outcome:</t>
    </r>
    <r>
      <rPr>
        <sz val="12"/>
        <rFont val="Aptos Narrow"/>
        <family val="2"/>
        <scheme val="minor"/>
      </rPr>
      <t xml:space="preserve"> Success will be measured by attendance tracking and surveys. 
</t>
    </r>
    <r>
      <rPr>
        <b/>
        <sz val="12"/>
        <rFont val="Aptos Narrow"/>
        <family val="2"/>
        <scheme val="minor"/>
      </rPr>
      <t xml:space="preserve">Update Q3: </t>
    </r>
    <r>
      <rPr>
        <sz val="12"/>
        <rFont val="Aptos Narrow"/>
        <family val="2"/>
        <scheme val="minor"/>
      </rPr>
      <t>Funding was previously $50,000. Funding was reduced by $13,670 and reallocated to the Inclusion Conference Materials based on providing those who attended the Innovation Conferences with inclusion equipment for their classrooms and the decrease in expenditures for professional development opportunities.</t>
    </r>
  </si>
  <si>
    <t>Lunch and Learns Professional Development</t>
  </si>
  <si>
    <r>
      <rPr>
        <b/>
        <sz val="12"/>
        <color rgb="FF000000"/>
        <rFont val="Aptos Narrow"/>
        <family val="2"/>
        <scheme val="minor"/>
      </rPr>
      <t xml:space="preserve">Activity: </t>
    </r>
    <r>
      <rPr>
        <sz val="12"/>
        <color rgb="FF000000"/>
        <rFont val="Aptos Narrow"/>
        <family val="2"/>
        <scheme val="minor"/>
      </rPr>
      <t>We received high survey results and mentor feedback</t>
    </r>
    <r>
      <rPr>
        <b/>
        <sz val="12"/>
        <color rgb="FF000000"/>
        <rFont val="Aptos Narrow"/>
        <family val="2"/>
        <scheme val="minor"/>
      </rPr>
      <t xml:space="preserve"> </t>
    </r>
    <r>
      <rPr>
        <sz val="12"/>
        <color rgb="FF000000"/>
        <rFont val="Aptos Narrow"/>
        <family val="2"/>
        <scheme val="minor"/>
      </rPr>
      <t xml:space="preserve">requesting additional professional development opportunities. These trainings will focus on the current needs of our early childhood community as determined by survey results and community partner feedback. In our survey, teachers were to select needed trainings and of the 502 teachers that responded 268 requested supports for children with special needs, 141 requested teacher-child interactions, 179 child growth and development, and 374 requested training for addressing challenging behaviors. In a survey for directors to select needed trainings of 281 respondents, 132 requested a leadership academy for directors, 145 requested training on professionalism and ethics, and 128 requested training for family and community relationships. Based on survey results 100% of survey respondents who participated in CLASS this year stated that the CLASS Assessment was a benefit to their program. These assessments focus on the teacher child interactions in the classroom and the information provided is a benefit to the participants. Training focused on teacher-child interactions could invest in the already communicated interest in this focus area. These activities will help participants obtain their required annual training clock hours for their Texas Rising Star assessment. Additionally, these opportunities will provide necessary information to improve care for the children in WSNCT classrooms and/or programs, thereby improving on identified needs that meet and/or support the program's Continuous Quality Improvement Plan goals. This activity aligns with WSNCT Strategic Plan Priority: To support early learning programs through mentorship, professional development opportunities, and other quality enrichment activities. 
</t>
    </r>
    <r>
      <rPr>
        <b/>
        <sz val="12"/>
        <color rgb="FF000000"/>
        <rFont val="Aptos Narrow"/>
        <family val="2"/>
        <scheme val="minor"/>
      </rPr>
      <t xml:space="preserve">Target Outreach: </t>
    </r>
    <r>
      <rPr>
        <sz val="12"/>
        <color rgb="FF000000"/>
        <rFont val="Aptos Narrow"/>
        <family val="2"/>
        <scheme val="minor"/>
      </rPr>
      <t xml:space="preserve">Our estimated reach is 250 child care program staff. 
</t>
    </r>
    <r>
      <rPr>
        <b/>
        <sz val="12"/>
        <color rgb="FF000000"/>
        <rFont val="Aptos Narrow"/>
        <family val="2"/>
        <scheme val="minor"/>
      </rPr>
      <t>Measurable Outcome:</t>
    </r>
    <r>
      <rPr>
        <sz val="12"/>
        <color rgb="FF000000"/>
        <rFont val="Aptos Narrow"/>
        <family val="2"/>
        <scheme val="minor"/>
      </rPr>
      <t xml:space="preserve"> Success will be measured by attendance tracking and surveys. 
This activity is provided by Board staff who are funded through the CCQ Mentoring funding.</t>
    </r>
  </si>
  <si>
    <t>Texas Rising Star Orientation</t>
  </si>
  <si>
    <r>
      <rPr>
        <b/>
        <sz val="12"/>
        <color rgb="FF000000"/>
        <rFont val="Aptos Narrow"/>
        <family val="2"/>
        <scheme val="minor"/>
      </rPr>
      <t xml:space="preserve">Activity: </t>
    </r>
    <r>
      <rPr>
        <sz val="12"/>
        <color rgb="FF000000"/>
        <rFont val="Aptos Narrow"/>
        <family val="2"/>
        <scheme val="minor"/>
      </rPr>
      <t xml:space="preserve">WSNCT Early Childhood Specialists will be conducting monthly orientations for entry-level and certified owners, administrators, and staff. These sessions will focus on the Texas Rising Star certification process and measures. This professional development activity will be ongoing and conducted via face-to-face and virtual and will be provided for Child Care Services contracted certified and entry-level designated early learning programs. The goal is to enhance administrators' and staff's understanding of the Texas Rising Star process and measures. Per the TWC Child Care rule §809.133(a), all prospective Texas Rising Star child care and early learning programs must attend orientation before seeking certification.
</t>
    </r>
    <r>
      <rPr>
        <b/>
        <sz val="12"/>
        <color rgb="FF000000"/>
        <rFont val="Aptos Narrow"/>
        <family val="2"/>
        <scheme val="minor"/>
      </rPr>
      <t>Target Outreach:</t>
    </r>
    <r>
      <rPr>
        <sz val="12"/>
        <color rgb="FF000000"/>
        <rFont val="Aptos Narrow"/>
        <family val="2"/>
        <scheme val="minor"/>
      </rPr>
      <t xml:space="preserve">  250 entry-level and certified owners, administrators, and staff
</t>
    </r>
    <r>
      <rPr>
        <b/>
        <sz val="12"/>
        <color rgb="FF000000"/>
        <rFont val="Aptos Narrow"/>
        <family val="2"/>
        <scheme val="minor"/>
      </rPr>
      <t>Measurable Outcome:</t>
    </r>
    <r>
      <rPr>
        <sz val="12"/>
        <color rgb="FF000000"/>
        <rFont val="Aptos Narrow"/>
        <family val="2"/>
        <scheme val="minor"/>
      </rPr>
      <t xml:space="preserve"> The success of this activity is directly tied to active participation in early learning programs. The measurable outcome will be based on the number of participants in attendance. 
This activity is provided by Board staff who are funded through the CCQ Mentoring funding.</t>
    </r>
  </si>
  <si>
    <t>Professional Development Opportunities (from mentors)</t>
  </si>
  <si>
    <r>
      <rPr>
        <b/>
        <sz val="12"/>
        <color rgb="FF000000"/>
        <rFont val="Aptos Narrow"/>
        <family val="2"/>
        <scheme val="minor"/>
      </rPr>
      <t>Activity:</t>
    </r>
    <r>
      <rPr>
        <sz val="12"/>
        <color rgb="FF000000"/>
        <rFont val="Aptos Narrow"/>
        <family val="2"/>
        <scheme val="minor"/>
      </rPr>
      <t xml:space="preserve"> WSNCT Early Childhood Specialists will provide professional development opportunities to meet the need for quality early educators. This activity will be ongoing, and our specialists will conduct face-to-face and virtual training for early learning administrators and staff. Professional development helps sustain and improve quality outcomes and increase access to professional development opportunities to meet Child Care Regulation and Texas Rising Star annual training hours requirements.
</t>
    </r>
    <r>
      <rPr>
        <b/>
        <sz val="12"/>
        <color rgb="FF000000"/>
        <rFont val="Aptos Narrow"/>
        <family val="2"/>
        <scheme val="minor"/>
      </rPr>
      <t xml:space="preserve">Target Outreach: </t>
    </r>
    <r>
      <rPr>
        <sz val="12"/>
        <color rgb="FF000000"/>
        <rFont val="Aptos Narrow"/>
        <family val="2"/>
        <scheme val="minor"/>
      </rPr>
      <t xml:space="preserve">500 early learning administrators and staff. </t>
    </r>
    <r>
      <rPr>
        <b/>
        <sz val="12"/>
        <color rgb="FF000000"/>
        <rFont val="Aptos Narrow"/>
        <family val="2"/>
        <scheme val="minor"/>
      </rPr>
      <t xml:space="preserve">  
Measurable Outcome: </t>
    </r>
    <r>
      <rPr>
        <sz val="12"/>
        <color rgb="FF000000"/>
        <rFont val="Aptos Narrow"/>
        <family val="2"/>
        <scheme val="minor"/>
      </rPr>
      <t xml:space="preserve">The measurable outcome will be the number of participants in attendance. 
This activity is provided by Board staff who are funded through the CCQ Mentoring funding.		</t>
    </r>
  </si>
  <si>
    <t xml:space="preserve">Regional Conference </t>
  </si>
  <si>
    <r>
      <rPr>
        <b/>
        <sz val="12"/>
        <rFont val="Aptos Narrow"/>
        <family val="2"/>
        <scheme val="minor"/>
      </rPr>
      <t xml:space="preserve">Activity: </t>
    </r>
    <r>
      <rPr>
        <sz val="12"/>
        <rFont val="Aptos Narrow"/>
        <family val="2"/>
        <scheme val="minor"/>
      </rPr>
      <t>We received high survey results and mentor feedback</t>
    </r>
    <r>
      <rPr>
        <b/>
        <sz val="12"/>
        <rFont val="Aptos Narrow"/>
        <family val="2"/>
        <scheme val="minor"/>
      </rPr>
      <t xml:space="preserve"> </t>
    </r>
    <r>
      <rPr>
        <sz val="12"/>
        <rFont val="Aptos Narrow"/>
        <family val="2"/>
        <scheme val="minor"/>
      </rPr>
      <t xml:space="preserve">requesting additional professional development opportunities. These trainings will focus on the current needs of our early childhood community as determined by survey results and community partner feedback. In our survey, teachers were to select needed trainings and of the 502 teachers that responded, 268 requested supports for children with special needs, 141 requested teacher child interactions, 179 child growth and development, and 374 requested training for addressing challenging behaviors. WSNCT will offer a Regional Conference which includes these opportunities for in-person professional development. This activity aligns with WSNCT Strategic Plan Priority: To support early learning programs through mentorship, professional development opportunities, and other quality enrichment activities.
</t>
    </r>
    <r>
      <rPr>
        <b/>
        <sz val="12"/>
        <rFont val="Aptos Narrow"/>
        <family val="2"/>
        <scheme val="minor"/>
      </rPr>
      <t xml:space="preserve">Target Outreach: </t>
    </r>
    <r>
      <rPr>
        <sz val="12"/>
        <rFont val="Aptos Narrow"/>
        <family val="2"/>
        <scheme val="minor"/>
      </rPr>
      <t xml:space="preserve">Our estimated reach for this activity is 100 child care program staff. </t>
    </r>
    <r>
      <rPr>
        <b/>
        <sz val="12"/>
        <rFont val="Aptos Narrow"/>
        <family val="2"/>
        <scheme val="minor"/>
      </rPr>
      <t xml:space="preserve">
Measurable Outcome: </t>
    </r>
    <r>
      <rPr>
        <sz val="12"/>
        <rFont val="Aptos Narrow"/>
        <family val="2"/>
        <scheme val="minor"/>
      </rPr>
      <t>Success will be measured</t>
    </r>
    <r>
      <rPr>
        <b/>
        <sz val="12"/>
        <rFont val="Aptos Narrow"/>
        <family val="2"/>
        <scheme val="minor"/>
      </rPr>
      <t xml:space="preserve"> </t>
    </r>
    <r>
      <rPr>
        <sz val="12"/>
        <rFont val="Aptos Narrow"/>
        <family val="2"/>
        <scheme val="minor"/>
      </rPr>
      <t xml:space="preserve">by attendance tracking and surveys. We will measure success based on participation and surveys.  
</t>
    </r>
    <r>
      <rPr>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Funding was previously $20,000. Funding was decreased by $10,000 to accommodate the actual cost of the Regional Conference and was reallocated to the Wage Supplements. </t>
    </r>
  </si>
  <si>
    <t>Inclusion Conferences</t>
  </si>
  <si>
    <r>
      <rPr>
        <b/>
        <sz val="12"/>
        <rFont val="Aptos Narrow"/>
        <family val="2"/>
        <scheme val="minor"/>
      </rPr>
      <t xml:space="preserve">Activity: </t>
    </r>
    <r>
      <rPr>
        <sz val="12"/>
        <rFont val="Aptos Narrow"/>
        <family val="2"/>
        <scheme val="minor"/>
      </rPr>
      <t xml:space="preserve">We received high survey results and mentor feedback requesting additional professional development opportunities. These trainings will focus on the current needs of our early childhood community as determined by survey results and community partner feedback. In our survey teachers were to select needed trainings and of the 502 teachers that responded 268 requested supports for children with special needs, 141 requested teacher child interactions, 179 child growth and development, 374 requested training for addressing challenging behaviors challenging behaviors. In a survey for directors to select needed trainings of 281 respondents 128 requested training for family and community relationships. The highest requested day of the week for professional development opportunities was Saturday. WSNCT will offer two (2) mini Conferences for teachers which includes these opportunities for in-person professional development. This activity aligns with WSNCT Strategic Plan Priority: To support early learning programs through mentorship, professional development opportunities, and other quality enrichment activities.
</t>
    </r>
    <r>
      <rPr>
        <b/>
        <sz val="12"/>
        <rFont val="Aptos Narrow"/>
        <family val="2"/>
        <scheme val="minor"/>
      </rPr>
      <t>Target Outreach:</t>
    </r>
    <r>
      <rPr>
        <sz val="12"/>
        <rFont val="Aptos Narrow"/>
        <family val="2"/>
        <scheme val="minor"/>
      </rPr>
      <t xml:space="preserve"> Our estimated reach for this activity is 200 child care program staff.
</t>
    </r>
    <r>
      <rPr>
        <b/>
        <sz val="12"/>
        <rFont val="Aptos Narrow"/>
        <family val="2"/>
        <scheme val="minor"/>
      </rPr>
      <t xml:space="preserve">Measurable Outcome: </t>
    </r>
    <r>
      <rPr>
        <sz val="12"/>
        <rFont val="Aptos Narrow"/>
        <family val="2"/>
        <scheme val="minor"/>
      </rPr>
      <t>Success will be measured</t>
    </r>
    <r>
      <rPr>
        <b/>
        <sz val="12"/>
        <rFont val="Aptos Narrow"/>
        <family val="2"/>
        <scheme val="minor"/>
      </rPr>
      <t xml:space="preserve"> </t>
    </r>
    <r>
      <rPr>
        <sz val="12"/>
        <rFont val="Aptos Narrow"/>
        <family val="2"/>
        <scheme val="minor"/>
      </rPr>
      <t xml:space="preserve">by attendance tracking and surveys. 
</t>
    </r>
    <r>
      <rPr>
        <b/>
        <sz val="12"/>
        <rFont val="Aptos Narrow"/>
        <family val="2"/>
        <scheme val="minor"/>
      </rPr>
      <t xml:space="preserve">Update Q3: </t>
    </r>
    <r>
      <rPr>
        <sz val="12"/>
        <rFont val="Aptos Narrow"/>
        <family val="2"/>
        <scheme val="minor"/>
      </rPr>
      <t xml:space="preserve">Funding was previously $50,000. Funding was increased by $5,000 to accommodate the cost of the Inclusion Innovation Conferences and was reallocated from the Child Care Licensing Conference Keynote Speaker activity. 
</t>
    </r>
    <r>
      <rPr>
        <b/>
        <sz val="12"/>
        <color rgb="FFC00000"/>
        <rFont val="Aptos Narrow"/>
        <family val="2"/>
        <scheme val="minor"/>
      </rPr>
      <t>Update Q4</t>
    </r>
    <r>
      <rPr>
        <sz val="12"/>
        <color rgb="FFC00000"/>
        <rFont val="Aptos Narrow"/>
        <family val="2"/>
        <scheme val="minor"/>
      </rPr>
      <t xml:space="preserve">: Funding was previously $55,000. Funding was decreased to $52,477 to accommodate the final cost of the Inclusion Innovation Conferences and was reallocated to Educational Scholarships. </t>
    </r>
  </si>
  <si>
    <t>Texas Rising Star Quality Enrichment Materials and Equipment</t>
  </si>
  <si>
    <r>
      <rPr>
        <b/>
        <sz val="12"/>
        <color rgb="FF000000"/>
        <rFont val="Aptos Narrow"/>
        <family val="2"/>
        <scheme val="minor"/>
      </rPr>
      <t xml:space="preserve">Activity: </t>
    </r>
    <r>
      <rPr>
        <sz val="12"/>
        <color rgb="FF000000"/>
        <rFont val="Aptos Narrow"/>
        <family val="2"/>
        <scheme val="minor"/>
      </rPr>
      <t xml:space="preserve">We received high survey results and mentor feedback that quality materials enhance our program's early learning environments based on Texas Rising Star standards. Of the directors that received quality materials and left comments, 100% of them noted the positive impact that quality materials had for students. We received 290 applications for the Quality Enrichment Materials opportunity in FY24 which also exemplifies the interest in this initiative in the WSNCT area. WSNCT will offer opportunities for </t>
    </r>
    <r>
      <rPr>
        <b/>
        <sz val="12"/>
        <color rgb="FF7030A0"/>
        <rFont val="Aptos Narrow"/>
        <family val="2"/>
        <scheme val="minor"/>
      </rPr>
      <t>Entry Level-designated and Texas Rising Star-certified programs</t>
    </r>
    <r>
      <rPr>
        <sz val="12"/>
        <color rgb="FF000000"/>
        <rFont val="Aptos Narrow"/>
        <family val="2"/>
        <scheme val="minor"/>
      </rPr>
      <t xml:space="preserve"> to receive a $3,750 equipment stipend to acquire resources which meet the needs of the program based on Texas Rising Star standards. Addressing quality enrichment needs and providing developmentally appropriate resources to enhance early learning environments to increase selected programs Texas Rising Star readiness. This activity aligns with WSNCT Strategic Plan Priority: To support early learning programs through mentorship, professional development opportunities, and other quality enrichment activities.
</t>
    </r>
    <r>
      <rPr>
        <b/>
        <sz val="12"/>
        <color rgb="FF000000"/>
        <rFont val="Aptos Narrow"/>
        <family val="2"/>
        <scheme val="minor"/>
      </rPr>
      <t xml:space="preserve">Target Outreach: </t>
    </r>
    <r>
      <rPr>
        <sz val="12"/>
        <color rgb="FF000000"/>
        <rFont val="Aptos Narrow"/>
        <family val="2"/>
        <scheme val="minor"/>
      </rPr>
      <t xml:space="preserve">Our estimated reach for this activity is 166 Entry Level-designated programs and 34 Texas Rising Star-certified programs. 
</t>
    </r>
    <r>
      <rPr>
        <b/>
        <sz val="12"/>
        <color rgb="FF000000"/>
        <rFont val="Aptos Narrow"/>
        <family val="2"/>
        <scheme val="minor"/>
      </rPr>
      <t>Measurable Outcome:</t>
    </r>
    <r>
      <rPr>
        <sz val="12"/>
        <color rgb="FF000000"/>
        <rFont val="Aptos Narrow"/>
        <family val="2"/>
        <scheme val="minor"/>
      </rPr>
      <t xml:space="preserve"> We will measure success based on participation and Texas Rising Star assessment scores. 
</t>
    </r>
    <r>
      <rPr>
        <b/>
        <sz val="12"/>
        <rFont val="Aptos Narrow"/>
        <family val="2"/>
        <scheme val="minor"/>
      </rPr>
      <t xml:space="preserve">Update Q3: </t>
    </r>
    <r>
      <rPr>
        <sz val="12"/>
        <rFont val="Aptos Narrow"/>
        <family val="2"/>
        <scheme val="minor"/>
      </rPr>
      <t>determined a need to include certified programs with this specific funding</t>
    </r>
    <r>
      <rPr>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Funding was decreased by $1,144 based on the actual cost of materials and reallocated to Educational Scholarships. </t>
    </r>
  </si>
  <si>
    <t>Inclusion Conference Quality Enrichment Materials</t>
  </si>
  <si>
    <t>Texas Rising Star Quality Enrichment Materials and Equipment (Certified)</t>
  </si>
  <si>
    <t>Texas Rising Star Quality Personnel Costs</t>
  </si>
  <si>
    <r>
      <rPr>
        <b/>
        <sz val="12"/>
        <rFont val="Aptos Narrow"/>
        <family val="2"/>
        <scheme val="minor"/>
      </rPr>
      <t xml:space="preserve">Activity: </t>
    </r>
    <r>
      <rPr>
        <sz val="12"/>
        <rFont val="Aptos Narrow"/>
        <family val="2"/>
        <scheme val="minor"/>
      </rPr>
      <t xml:space="preserve">Quality Personnel, to include 1 North Texas Director of Child Care Quality, 1 Managing Director of Quality Child Care, 2 Early Education Professional Development Specialists, 1 Administrative Assistant, 2 Special Projects Coordinator, 8 Texas Rising Star mentors, 1 Quality Lead, and 1 Quality Supervisor, will work to produce all agreed upon deliverables in a productive and effective way increasing the overall productivity of overall child care. The Texas Rising Star mentors and lead, with their expertise and dedication, offers technical assistance, mentoring and program support services that significantly enhance the overall productivity and quality of the Early Learning programs, ensuring a positive impact on the children's development. Director of Child Care Quality North Texas, Managing Director of Quality Child Care, and Quality Supervisor will manage staff and continuously monitor progress. 
</t>
    </r>
    <r>
      <rPr>
        <b/>
        <sz val="12"/>
        <rFont val="Aptos Narrow"/>
        <family val="2"/>
        <scheme val="minor"/>
      </rPr>
      <t>Target Outreach:</t>
    </r>
    <r>
      <rPr>
        <sz val="12"/>
        <rFont val="Aptos Narrow"/>
        <family val="2"/>
        <scheme val="minor"/>
      </rPr>
      <t xml:space="preserve"> approximately 386 Entry Level programs and 269 certified early learning programs 
</t>
    </r>
    <r>
      <rPr>
        <b/>
        <sz val="12"/>
        <rFont val="Aptos Narrow"/>
        <family val="2"/>
        <scheme val="minor"/>
      </rPr>
      <t xml:space="preserve">Measurable Outcome: </t>
    </r>
    <r>
      <rPr>
        <sz val="12"/>
        <rFont val="Aptos Narrow"/>
        <family val="2"/>
        <scheme val="minor"/>
      </rPr>
      <t xml:space="preserve"> Measurable outcome will be based on the number of Entry Level programs that obtain Texas Rising Star certification. Success will be measured by obtaining a 10% increase this year in the number of CCS programs at Entry Level status that obtain a star level certification. We will measure the outcome of each role based on WSNCT agreed upon deliverables.
This activity is provided by Board staff who are funded through the CCQ Mentoring funding, as well as CCQ funds.
</t>
    </r>
    <r>
      <rPr>
        <b/>
        <sz val="12"/>
        <color rgb="FFC00000"/>
        <rFont val="Aptos Narrow"/>
        <family val="2"/>
        <scheme val="minor"/>
      </rPr>
      <t xml:space="preserve">Update Q4: </t>
    </r>
    <r>
      <rPr>
        <sz val="12"/>
        <color rgb="FFC00000"/>
        <rFont val="Aptos Narrow"/>
        <family val="2"/>
        <scheme val="minor"/>
      </rPr>
      <t xml:space="preserve">Original amout was $1,400,989 and was reduced by $194,882 due to having left over funds and utilizing them for a new activity for Virtual Training Inclusion Materials. </t>
    </r>
    <r>
      <rPr>
        <sz val="12"/>
        <rFont val="Aptos Narrow"/>
        <family val="2"/>
        <scheme val="minor"/>
      </rPr>
      <t xml:space="preserve">
</t>
    </r>
  </si>
  <si>
    <t>Virtual Training Inclusion Materials</t>
  </si>
  <si>
    <r>
      <rPr>
        <b/>
        <sz val="12"/>
        <color rgb="FFC00000"/>
        <rFont val="Aptos Narrow"/>
        <family val="2"/>
        <scheme val="minor"/>
      </rPr>
      <t xml:space="preserve">Activity: </t>
    </r>
    <r>
      <rPr>
        <sz val="12"/>
        <color rgb="FFC00000"/>
        <rFont val="Aptos Narrow"/>
        <family val="2"/>
        <scheme val="minor"/>
      </rPr>
      <t xml:space="preserve">WSNCT received high survey results and mentor feedback that quality materials enhance programs' early learning environments based on Texas Rising Star standards. Of the directors that received quality materials and left comments, 100% of them noted the positive impact that quality materials had for their students. The Board received 290 applications for the Quality Enrichment Materials opportunity in FY24 which also exemplifies the interest in this initiative in the WSNCT area. WSNCT will offer opportunities for Entry Level and/or assessment ready programs of $870, addressing enrichment needs to enhance early learning environments. This aligns with WSNCT Strategic Plan Priority to support early learning programs through mentorship, professional development opportunities, and other quality enrichment activities.
</t>
    </r>
    <r>
      <rPr>
        <b/>
        <sz val="12"/>
        <color rgb="FFC00000"/>
        <rFont val="Aptos Narrow"/>
        <family val="2"/>
        <scheme val="minor"/>
      </rPr>
      <t xml:space="preserve">Target Outreach:  </t>
    </r>
    <r>
      <rPr>
        <sz val="12"/>
        <color rgb="FFC00000"/>
        <rFont val="Aptos Narrow"/>
        <family val="2"/>
        <scheme val="minor"/>
      </rPr>
      <t xml:space="preserve">221 Entry Level and/or assessment ready early learning programs
</t>
    </r>
    <r>
      <rPr>
        <b/>
        <sz val="12"/>
        <color rgb="FFC00000"/>
        <rFont val="Aptos Narrow"/>
        <family val="2"/>
        <scheme val="minor"/>
      </rPr>
      <t xml:space="preserve">Measurable Outcomes: </t>
    </r>
    <r>
      <rPr>
        <sz val="12"/>
        <color rgb="FFC00000"/>
        <rFont val="Aptos Narrow"/>
        <family val="2"/>
        <scheme val="minor"/>
      </rPr>
      <t xml:space="preserve">The Board will measure success based on participation and Texas Rising Star assessment scores. 
</t>
    </r>
    <r>
      <rPr>
        <b/>
        <sz val="12"/>
        <color rgb="FFC00000"/>
        <rFont val="Aptos Narrow"/>
        <family val="2"/>
        <scheme val="minor"/>
      </rPr>
      <t xml:space="preserve">Update Q4: </t>
    </r>
    <r>
      <rPr>
        <sz val="12"/>
        <color rgb="FFC00000"/>
        <rFont val="Aptos Narrow"/>
        <family val="2"/>
        <scheme val="minor"/>
      </rPr>
      <t xml:space="preserve">This activity was added due to a requested need for quality materials to enhance the early learning environments in programs. $194,882 was reallocated to this activity from Texas Rising Star Quality Personnel Costs.
</t>
    </r>
  </si>
  <si>
    <t xml:space="preserve">Wage Supplement                </t>
  </si>
  <si>
    <t>CQF 4% 
CCQ</t>
  </si>
  <si>
    <r>
      <rPr>
        <b/>
        <sz val="12"/>
        <color rgb="FF000000"/>
        <rFont val="Aptos Narrow"/>
        <family val="2"/>
        <scheme val="minor"/>
      </rPr>
      <t xml:space="preserve">Activity: </t>
    </r>
    <r>
      <rPr>
        <sz val="12"/>
        <color rgb="FF000000"/>
        <rFont val="Aptos Narrow"/>
        <family val="2"/>
        <scheme val="minor"/>
      </rPr>
      <t>We received high survey results, 83% of directors left comments which stated that wage supplements improved retention for staff on their campus. We received 160 applications for the Wage Supplement program in FY24 which also exemplifies the interest in this opportunity in the WSNCT area. WSNCT will provide two incentives to Child Care staff that have been employed for 6 months or longer at their current child care facility and meet all other requirements. An additional one time supplement will be offered to every qualifying participant when the program submits proof of TECPDS accounts created for all staff members including their complete employment section, education, and some professional development. By the second Wage Supplement payment all qualifying staff must have a TEC</t>
    </r>
    <r>
      <rPr>
        <sz val="12"/>
        <rFont val="Aptos Narrow"/>
        <family val="2"/>
        <scheme val="minor"/>
      </rPr>
      <t xml:space="preserve">PDS account. This activity aligns with WSNCT Strategic Plan Priority: To support early learning programs through mentorship, professional development opportunities, and other quality enrichment activities. 
</t>
    </r>
    <r>
      <rPr>
        <b/>
        <sz val="12"/>
        <rFont val="Aptos Narrow"/>
        <family val="2"/>
        <scheme val="minor"/>
      </rPr>
      <t xml:space="preserve">Target Outreach: </t>
    </r>
    <r>
      <rPr>
        <sz val="12"/>
        <rFont val="Aptos Narrow"/>
        <family val="2"/>
        <scheme val="minor"/>
      </rPr>
      <t>Our estimate reach for participants served in this initiative is 1,500.</t>
    </r>
    <r>
      <rPr>
        <b/>
        <sz val="12"/>
        <rFont val="Aptos Narrow"/>
        <family val="2"/>
        <scheme val="minor"/>
      </rPr>
      <t xml:space="preserve"> 
Measurable Outcome:</t>
    </r>
    <r>
      <rPr>
        <sz val="12"/>
        <rFont val="Aptos Narrow"/>
        <family val="2"/>
        <scheme val="minor"/>
      </rPr>
      <t xml:space="preserve"> We will measure the success of this program through signature pages, data collection, retention tracking, and a final survey. 
CCQ 2%- $252,225 CQF 4%- $4,383,848. 
</t>
    </r>
    <r>
      <rPr>
        <sz val="12"/>
        <color rgb="FF000000"/>
        <rFont val="Aptos Narrow"/>
        <family val="2"/>
        <scheme val="minor"/>
      </rPr>
      <t xml:space="preserve">
</t>
    </r>
    <r>
      <rPr>
        <b/>
        <sz val="12"/>
        <rFont val="Aptos Narrow"/>
        <family val="2"/>
        <scheme val="minor"/>
      </rPr>
      <t>Update Q3:</t>
    </r>
    <r>
      <rPr>
        <sz val="12"/>
        <rFont val="Aptos Narrow"/>
        <family val="2"/>
        <scheme val="minor"/>
      </rPr>
      <t xml:space="preserve"> Funding was previously $4,425,694. Funding was reduced by $59, 000 based on total recoupments from the Spring Wage Supplement in Q2 and reallocated to the Inclusion Conference Quality Enrichment Materials (line 31).
</t>
    </r>
    <r>
      <rPr>
        <b/>
        <sz val="12"/>
        <color rgb="FFC00000"/>
        <rFont val="Aptos Narrow"/>
        <family val="2"/>
        <scheme val="minor"/>
      </rPr>
      <t xml:space="preserve">Update Q4: </t>
    </r>
    <r>
      <rPr>
        <sz val="12"/>
        <color rgb="FFC00000"/>
        <rFont val="Aptos Narrow"/>
        <family val="2"/>
        <scheme val="minor"/>
      </rPr>
      <t xml:space="preserve"> Funding was previously $4,366,694. Funding was increased  by $269,379 which was reallocated from Infant Toddler Educational Scholarships and the Regional Conference Inclusion Conference Quality Enrichment Materials.</t>
    </r>
  </si>
  <si>
    <t>Workforce Solutions North Texas plans are derived from data collected utilizing formal needs assessments and child care program surveys gathered by Texas Rising Star mentors during mentor visits with programs as well as classroom observations conducted by Texas Rising Star mentors. 
We have had increased interest and requests and have documented needs for updated curricula across all age groups. This request has influenced the decision to utilize a large portion of funding to acquire and distribute necessary updated curricula to all child care programs across a variety of age groups. Results from our "Beyond the Page" project evaluations show that a high percentage of our Texas Rising Star facilities requested to participate in another year of this low-cost, high-impact initiative. Texas Rising Star mentors have determined that child care programs utilized books and products given by the "Beyond the Page" project to increase both social-emotional and academic skills in their classrooms. Texas Rising Star mentors were able to determine academic and social-emotional learning increases through in-class observation and the use of the Classroom Assessment Record Form. Professional development opportunities are continually requested by our child care programs, as a result we have made it available in many different areas to include, director's luncheon trainings, connections trainings, Infant-Toddler specific trainings, Early Childhood Intervention specific trainings, and one-on-one individual and facility specific trainings. We are also offering opportunities for our child care programs to attend early education conferences to enhance and expand growing skills. Finally, we have found from participant surveys, that child care programs continually request on-going curriculum training to improve implementation and utilization of TEA approved curricula.
The CCQ plan aligns with the Board's Strategic Plan by supporting early child care and educating child care programs with their business and their employment functions. The plan also aids by increasing the skills of our child care programs by offering CDA courses, and increasing the quality of our child care programs above state minimum standards. 
Success for our "Beyond The Page" project will be measured by utilizing end of year participant surveys. Additionally, the Board will measure the success of the activities planned by October 31, 2025.</t>
  </si>
  <si>
    <t>Infant/Toddler CDA Course Scholarships</t>
  </si>
  <si>
    <r>
      <rPr>
        <b/>
        <sz val="12"/>
        <rFont val="Aptos Narrow"/>
        <family val="2"/>
        <scheme val="minor"/>
      </rPr>
      <t>Activity:</t>
    </r>
    <r>
      <rPr>
        <sz val="12"/>
        <rFont val="Aptos Narrow"/>
        <family val="2"/>
        <scheme val="minor"/>
      </rPr>
      <t xml:space="preserve"> Workforce Solutions North Texas will provide scholarship opportunities for child care center staff to apply for the CDA course for Infant/Toddler CDA certification. The scholarship opportunity is offered to Texas Rising Star-certified facilities as priority and then will be offered to all Entry Level-designated programs.  This activity aligns with the Board's Strategic Plan to support the childcare industry by supporting professional growth and offering opportunity to expand staff career paths. This activity will be implemented beginning in Q2 and extend through Q4. 
</t>
    </r>
    <r>
      <rPr>
        <b/>
        <sz val="12"/>
        <rFont val="Aptos Narrow"/>
        <family val="2"/>
        <scheme val="minor"/>
      </rPr>
      <t>Target Outreach:</t>
    </r>
    <r>
      <rPr>
        <sz val="12"/>
        <rFont val="Aptos Narrow"/>
        <family val="2"/>
        <scheme val="minor"/>
      </rPr>
      <t xml:space="preserve"> Workforce Solutions North Texas has budgeted 30 scholarship opportunities for child care center staff.
</t>
    </r>
    <r>
      <rPr>
        <b/>
        <sz val="12"/>
        <rFont val="Aptos Narrow"/>
        <family val="2"/>
        <scheme val="minor"/>
      </rPr>
      <t xml:space="preserve">Measurable Outcome: </t>
    </r>
    <r>
      <rPr>
        <sz val="12"/>
        <rFont val="Aptos Narrow"/>
        <family val="2"/>
        <scheme val="minor"/>
      </rPr>
      <t xml:space="preserve">Impact will be measured through the number of CDA certified teachers within the Texas Rising Star facility and application of new skills acquired through education received. The measurable outcome will be assessed by the number of participants completing course.  </t>
    </r>
  </si>
  <si>
    <t>Infant/Toddler Specialist Personnel Costs</t>
  </si>
  <si>
    <r>
      <rPr>
        <b/>
        <sz val="12"/>
        <rFont val="Aptos Narrow"/>
        <family val="2"/>
        <scheme val="minor"/>
      </rPr>
      <t>Activity</t>
    </r>
    <r>
      <rPr>
        <sz val="12"/>
        <rFont val="Aptos Narrow"/>
        <family val="2"/>
        <scheme val="minor"/>
      </rPr>
      <t xml:space="preserve">: The Board will staff an Infant &amp; Toddler Specialist per WD letter 25-23. The Infant &amp; Toddler Specialist will mentor and train child care staff serving infants and toddlers, particularly classroom teachers, to enhance social-emotional learning and provide training on best and current practices regarding indoor/outdoor learning environments, cognitive development, physical development to include fine and gross motor skills, and language development. The Infant &amp; Toddler Specialist will provide technical assistance and cross-training on infant and toddler-focused topics to local Texas Rising Star mentors by working in collaboration with the Texas Rising Star mentor team. This activity will be implemented beginning in Q1 and extend through Q4. 
</t>
    </r>
    <r>
      <rPr>
        <b/>
        <sz val="12"/>
        <rFont val="Aptos Narrow"/>
        <family val="2"/>
        <scheme val="minor"/>
      </rPr>
      <t>Target Outreach</t>
    </r>
    <r>
      <rPr>
        <sz val="12"/>
        <rFont val="Aptos Narrow"/>
        <family val="2"/>
        <scheme val="minor"/>
      </rPr>
      <t xml:space="preserve">: The estimated reach is 80 child care programs and their staff. 
</t>
    </r>
    <r>
      <rPr>
        <b/>
        <sz val="12"/>
        <rFont val="Aptos Narrow"/>
        <family val="2"/>
        <scheme val="minor"/>
      </rPr>
      <t xml:space="preserve">Measurable Outcome: </t>
    </r>
    <r>
      <rPr>
        <sz val="12"/>
        <rFont val="Aptos Narrow"/>
        <family val="2"/>
        <scheme val="minor"/>
      </rPr>
      <t>The effectiveness of</t>
    </r>
    <r>
      <rPr>
        <b/>
        <sz val="12"/>
        <rFont val="Aptos Narrow"/>
        <family val="2"/>
        <scheme val="minor"/>
      </rPr>
      <t xml:space="preserve"> </t>
    </r>
    <r>
      <rPr>
        <sz val="12"/>
        <rFont val="Aptos Narrow"/>
        <family val="2"/>
        <scheme val="minor"/>
      </rPr>
      <t>this activity will be measured</t>
    </r>
    <r>
      <rPr>
        <b/>
        <sz val="12"/>
        <rFont val="Aptos Narrow"/>
        <family val="2"/>
        <scheme val="minor"/>
      </rPr>
      <t xml:space="preserve"> </t>
    </r>
    <r>
      <rPr>
        <sz val="12"/>
        <rFont val="Aptos Narrow"/>
        <family val="2"/>
        <scheme val="minor"/>
      </rPr>
      <t xml:space="preserve">utilizing the CLI Engage Classroom Observation Tool to acquire data along the baseline of the classroom and to distinguish between observed and non-observed skills to inform goal-setting practices and skill acquisition. 
</t>
    </r>
  </si>
  <si>
    <t>Pre-K CDA Course Scholarships</t>
  </si>
  <si>
    <r>
      <rPr>
        <b/>
        <sz val="12"/>
        <rFont val="Aptos Narrow"/>
        <family val="2"/>
        <scheme val="minor"/>
      </rPr>
      <t>Activity</t>
    </r>
    <r>
      <rPr>
        <sz val="12"/>
        <rFont val="Aptos Narrow"/>
        <family val="2"/>
        <scheme val="minor"/>
      </rPr>
      <t xml:space="preserve">: Workforce Solutions North Texas will provide scholarship opportunities for child care center staff to apply for the CDA course for Pre-K. The scholarship opportunity is offered to Texas Rising Star-certified facilities as priority and then will be offered to all contracted non-Texas Rising Star programs. This activity aligns with the Board's Strategic Plan to support the child care industry by supporting professional growth and offering opportunity to expand staff career paths. This activity will be implemented beginning in Q2 and extend through Q4. 
</t>
    </r>
    <r>
      <rPr>
        <b/>
        <sz val="12"/>
        <rFont val="Aptos Narrow"/>
        <family val="2"/>
        <scheme val="minor"/>
      </rPr>
      <t>Target Outreach:</t>
    </r>
    <r>
      <rPr>
        <sz val="12"/>
        <rFont val="Aptos Narrow"/>
        <family val="2"/>
        <scheme val="minor"/>
      </rPr>
      <t xml:space="preserve"> Workforce Solutions North Texas has budgeted 60 scholarship opportunities for child care center staff
</t>
    </r>
    <r>
      <rPr>
        <b/>
        <sz val="12"/>
        <rFont val="Aptos Narrow"/>
        <family val="2"/>
        <scheme val="minor"/>
      </rPr>
      <t xml:space="preserve">Measurable Outcome: </t>
    </r>
    <r>
      <rPr>
        <sz val="12"/>
        <rFont val="Aptos Narrow"/>
        <family val="2"/>
        <scheme val="minor"/>
      </rPr>
      <t>The</t>
    </r>
    <r>
      <rPr>
        <b/>
        <sz val="12"/>
        <rFont val="Aptos Narrow"/>
        <family val="2"/>
        <scheme val="minor"/>
      </rPr>
      <t xml:space="preserve"> </t>
    </r>
    <r>
      <rPr>
        <sz val="12"/>
        <rFont val="Aptos Narrow"/>
        <family val="2"/>
        <scheme val="minor"/>
      </rPr>
      <t>measurable outcome</t>
    </r>
    <r>
      <rPr>
        <b/>
        <sz val="12"/>
        <rFont val="Aptos Narrow"/>
        <family val="2"/>
        <scheme val="minor"/>
      </rPr>
      <t xml:space="preserve"> </t>
    </r>
    <r>
      <rPr>
        <sz val="12"/>
        <rFont val="Aptos Narrow"/>
        <family val="2"/>
        <scheme val="minor"/>
      </rPr>
      <t>will be assessed  by the number of participants completing course. Impact measured through the number of certified teachers within the Texas Rising Star facility and application of new skills acquired through education received.</t>
    </r>
  </si>
  <si>
    <r>
      <rPr>
        <b/>
        <sz val="12"/>
        <color rgb="FF000000"/>
        <rFont val="Aptos Narrow"/>
        <family val="2"/>
        <scheme val="minor"/>
      </rPr>
      <t>Activity:</t>
    </r>
    <r>
      <rPr>
        <sz val="12"/>
        <color rgb="FF000000"/>
        <rFont val="Aptos Narrow"/>
        <family val="2"/>
        <scheme val="minor"/>
      </rPr>
      <t xml:space="preserve"> After completion of a formal curriculum needs assessment and mentor visits that were completed by both Texas Rising Star mentors and the Infant Toddler Specialist, it was determined that our Board area child care programs are in need of current, updated, and age-appropriate curriculum that encompasses all developmental domains. After further review, it has also been determined that the need for curriculum training for child care programs must be provided prior to distributing curriculum items. Therefore, the Board will provide curriculum training along with the curriculum items to child care programs to ensure effective use of the early learning resources. This activity will be implemented beginning in Q2 and extend through Q4.
</t>
    </r>
    <r>
      <rPr>
        <b/>
        <sz val="12"/>
        <color rgb="FF000000"/>
        <rFont val="Aptos Narrow"/>
        <family val="2"/>
        <scheme val="minor"/>
      </rPr>
      <t>Target Outreach:</t>
    </r>
    <r>
      <rPr>
        <sz val="12"/>
        <color rgb="FF000000"/>
        <rFont val="Aptos Narrow"/>
        <family val="2"/>
        <scheme val="minor"/>
      </rPr>
      <t xml:space="preserve"> The estimated reach is 80 contracted child care program, 160 early learning staff participating
</t>
    </r>
    <r>
      <rPr>
        <b/>
        <sz val="12"/>
        <color rgb="FF000000"/>
        <rFont val="Aptos Narrow"/>
        <family val="2"/>
        <scheme val="minor"/>
      </rPr>
      <t xml:space="preserve">Measurable Outcome: </t>
    </r>
    <r>
      <rPr>
        <sz val="12"/>
        <color rgb="FF000000"/>
        <rFont val="Aptos Narrow"/>
        <family val="2"/>
        <scheme val="minor"/>
      </rPr>
      <t xml:space="preserve">Outcomes will be measured by programs attaining, maintaining, or increasing Texas Rising Star score levels on Category 3 (P-PM-03) as well as Category 2 Teacher-Child Interactions. 
</t>
    </r>
    <r>
      <rPr>
        <sz val="12"/>
        <color rgb="FFC00000"/>
        <rFont val="Aptos Narrow"/>
        <family val="2"/>
        <scheme val="minor"/>
      </rPr>
      <t xml:space="preserve">Zero cost is listed as the quote for curriculum purchase included in training line 29, which is covered by CQF funding.
</t>
    </r>
    <r>
      <rPr>
        <b/>
        <sz val="12"/>
        <color rgb="FFC00000"/>
        <rFont val="Aptos Narrow"/>
        <family val="2"/>
        <scheme val="minor"/>
      </rPr>
      <t>Update Q4:</t>
    </r>
    <r>
      <rPr>
        <sz val="12"/>
        <color rgb="FFC00000"/>
        <rFont val="Aptos Narrow"/>
        <family val="2"/>
        <scheme val="minor"/>
      </rPr>
      <t xml:space="preserve"> Clarifying information was added to explain CQF funding for this Professional Development activity.</t>
    </r>
  </si>
  <si>
    <t>Professional Development - "Beyond the Page"</t>
  </si>
  <si>
    <r>
      <rPr>
        <b/>
        <sz val="12"/>
        <rFont val="Aptos Narrow"/>
        <family val="2"/>
        <scheme val="minor"/>
      </rPr>
      <t>Activity</t>
    </r>
    <r>
      <rPr>
        <sz val="12"/>
        <rFont val="Aptos Narrow"/>
        <family val="2"/>
        <scheme val="minor"/>
      </rPr>
      <t xml:space="preserve">: "Beyond the Page" is a quality initiative that focuses on the professional development of child care center classroom teachers. The initiative focuses on early childhood literacy. Each quarter, Texas Rising Star staff will choose a theme and an age-appropriate book aimed to train and assist classroom teachers on strategic read-aloud and techniques. Texas Rising Star staff will provide instructions and individualized center training upon request. This activity aligns with the Board's Strategic Plan to support the child care industry by supporting professional growth. This activity will be implemented beginning in Q1 and extend through Q4. 
</t>
    </r>
    <r>
      <rPr>
        <b/>
        <sz val="12"/>
        <rFont val="Aptos Narrow"/>
        <family val="2"/>
        <scheme val="minor"/>
      </rPr>
      <t>Target Outreach:</t>
    </r>
    <r>
      <rPr>
        <sz val="12"/>
        <rFont val="Aptos Narrow"/>
        <family val="2"/>
        <scheme val="minor"/>
      </rPr>
      <t xml:space="preserve"> The estimated reach is 341 classrooms within 80 centers. 
</t>
    </r>
    <r>
      <rPr>
        <b/>
        <sz val="12"/>
        <rFont val="Aptos Narrow"/>
        <family val="2"/>
        <scheme val="minor"/>
      </rPr>
      <t>Measurable Outcome:</t>
    </r>
    <r>
      <rPr>
        <sz val="12"/>
        <rFont val="Aptos Narrow"/>
        <family val="2"/>
        <scheme val="minor"/>
      </rPr>
      <t xml:space="preserve"> Measurable outcomes will be measured by enhanced scores of the Texas Rising Star assessment regarding the teacher/child interaction. Track progression through evaluation, required training and quarterly observations. </t>
    </r>
  </si>
  <si>
    <t>"Director's Luncheon" Training</t>
  </si>
  <si>
    <r>
      <rPr>
        <b/>
        <sz val="12"/>
        <rFont val="Aptos Narrow"/>
        <family val="2"/>
        <scheme val="minor"/>
      </rPr>
      <t>Activity</t>
    </r>
    <r>
      <rPr>
        <sz val="12"/>
        <rFont val="Aptos Narrow"/>
        <family val="2"/>
        <scheme val="minor"/>
      </rPr>
      <t xml:space="preserve">: Directors and assistant directors of our child care programs are required to maintain at least 36 hours of child care training. Training will be provided to child care administrators on early learning and child development topics, including, but not limited to, health and safety, pre-k care, infant/toddler care, inclusion, teaching dual-language learners, understanding developmental screenings, mental health, nutrition and physical activity, equity, behavior management, parent relationships, indoor and outdoor learning, environments, and social-emotional development. This activity will be implemented beginning in Q1 and extend through Q4.
</t>
    </r>
    <r>
      <rPr>
        <b/>
        <sz val="12"/>
        <rFont val="Aptos Narrow"/>
        <family val="2"/>
        <scheme val="minor"/>
      </rPr>
      <t>Target Outreach:</t>
    </r>
    <r>
      <rPr>
        <sz val="12"/>
        <rFont val="Aptos Narrow"/>
        <family val="2"/>
        <scheme val="minor"/>
      </rPr>
      <t xml:space="preserve"> The estimated reach is 80 contracted child care programs (160 individual participants). 
</t>
    </r>
    <r>
      <rPr>
        <b/>
        <sz val="12"/>
        <rFont val="Aptos Narrow"/>
        <family val="2"/>
        <scheme val="minor"/>
      </rPr>
      <t xml:space="preserve">Measurable Outcome: </t>
    </r>
    <r>
      <rPr>
        <sz val="12"/>
        <rFont val="Aptos Narrow"/>
        <family val="2"/>
        <scheme val="minor"/>
      </rPr>
      <t xml:space="preserve">Measurable outcomes will be enhanced scores on the Texas Rising Star assessments and fewer deficiencies reported against child care programs via Child Care Regulation. Success will be measured by the number of participating directors and assistant directors. </t>
    </r>
  </si>
  <si>
    <t>"Connections" Training</t>
  </si>
  <si>
    <r>
      <rPr>
        <b/>
        <sz val="12"/>
        <rFont val="Aptos Narrow"/>
        <family val="2"/>
        <scheme val="minor"/>
      </rPr>
      <t>Activity</t>
    </r>
    <r>
      <rPr>
        <sz val="12"/>
        <rFont val="Aptos Narrow"/>
        <family val="2"/>
        <scheme val="minor"/>
      </rPr>
      <t xml:space="preserve">: All child care staff of our child care programs are required to maintain at least 30-36 hours of child care training. Training on early learning and child development topics held by third party host will be provided, including but not limited to, health and safety, pre-k care, inclusion, teaching dual-language learners, understanding developmental screenings, mental health, nutrition and physical activity, equity, behavior management, parent relationships, indoor and outdoor learning, environments, and social-emotional development. This activity will be implemented beginning in Q2 and extend through Q4. 
</t>
    </r>
    <r>
      <rPr>
        <b/>
        <sz val="12"/>
        <rFont val="Aptos Narrow"/>
        <family val="2"/>
        <scheme val="minor"/>
      </rPr>
      <t xml:space="preserve">Target Outreach: </t>
    </r>
    <r>
      <rPr>
        <sz val="12"/>
        <rFont val="Aptos Narrow"/>
        <family val="2"/>
        <scheme val="minor"/>
      </rPr>
      <t>The estimated reach is</t>
    </r>
    <r>
      <rPr>
        <b/>
        <sz val="12"/>
        <rFont val="Aptos Narrow"/>
        <family val="2"/>
        <scheme val="minor"/>
      </rPr>
      <t xml:space="preserve"> </t>
    </r>
    <r>
      <rPr>
        <sz val="12"/>
        <rFont val="Aptos Narrow"/>
        <family val="2"/>
        <scheme val="minor"/>
      </rPr>
      <t xml:space="preserve">80 contracted child care programs (160 individual participants). 
</t>
    </r>
    <r>
      <rPr>
        <b/>
        <sz val="12"/>
        <rFont val="Aptos Narrow"/>
        <family val="2"/>
        <scheme val="minor"/>
      </rPr>
      <t xml:space="preserve">Measurable Outcome: </t>
    </r>
    <r>
      <rPr>
        <sz val="12"/>
        <rFont val="Aptos Narrow"/>
        <family val="2"/>
        <scheme val="minor"/>
      </rPr>
      <t xml:space="preserve">Measurable outcomes will be enhanced scores on the Texas Rising Star assessments and fewer deficiencies reported against child care programs via Child Care Regulation. Success will be measured by the number of participating child care staff. </t>
    </r>
  </si>
  <si>
    <t>Conference Registration Fee Scholarships</t>
  </si>
  <si>
    <r>
      <rPr>
        <b/>
        <sz val="12"/>
        <rFont val="Aptos Narrow"/>
        <family val="2"/>
        <scheme val="minor"/>
      </rPr>
      <t>Activity</t>
    </r>
    <r>
      <rPr>
        <sz val="12"/>
        <rFont val="Aptos Narrow"/>
        <family val="2"/>
        <scheme val="minor"/>
      </rPr>
      <t>: Directors and assistant directors of our child care programs are required to maintain at least 36 hours of child care training.</t>
    </r>
    <r>
      <rPr>
        <b/>
        <sz val="12"/>
        <rFont val="Aptos Narrow"/>
        <family val="2"/>
        <scheme val="minor"/>
      </rPr>
      <t xml:space="preserve"> </t>
    </r>
    <r>
      <rPr>
        <sz val="12"/>
        <rFont val="Aptos Narrow"/>
        <family val="2"/>
        <scheme val="minor"/>
      </rPr>
      <t xml:space="preserve">All Texas Rising Star facilities will have the opportunity for 1-2 staff members to attend TXAEYC conference. Workforce Solutions North Texas will pay for the hotel and registration fees at a minimum. Interest will determine if Workforce Solution of North Texas will be able to pay travel costs. This activity will be implemented beginning in Q3 and extend through Q4. 
</t>
    </r>
    <r>
      <rPr>
        <b/>
        <sz val="12"/>
        <rFont val="Aptos Narrow"/>
        <family val="2"/>
        <scheme val="minor"/>
      </rPr>
      <t>Target Outreach:</t>
    </r>
    <r>
      <rPr>
        <sz val="12"/>
        <rFont val="Aptos Narrow"/>
        <family val="2"/>
        <scheme val="minor"/>
      </rPr>
      <t xml:space="preserve"> The estimated reach is</t>
    </r>
    <r>
      <rPr>
        <b/>
        <sz val="12"/>
        <rFont val="Aptos Narrow"/>
        <family val="2"/>
        <scheme val="minor"/>
      </rPr>
      <t xml:space="preserve"> </t>
    </r>
    <r>
      <rPr>
        <sz val="12"/>
        <rFont val="Aptos Narrow"/>
        <family val="2"/>
        <scheme val="minor"/>
      </rPr>
      <t xml:space="preserve">80 contracted child care programs (320 individual participants). 
</t>
    </r>
    <r>
      <rPr>
        <b/>
        <sz val="12"/>
        <rFont val="Aptos Narrow"/>
        <family val="2"/>
        <scheme val="minor"/>
      </rPr>
      <t>Measurable Outcome:</t>
    </r>
    <r>
      <rPr>
        <sz val="12"/>
        <rFont val="Aptos Narrow"/>
        <family val="2"/>
        <scheme val="minor"/>
      </rPr>
      <t xml:space="preserve"> Impact measured through the number of directors within the Texas Rising Star facility and application of new skills acquired through additional training and insight received at the conference. Track progression through evaluation and quarterly observations. </t>
    </r>
  </si>
  <si>
    <t>Texas Early Childhood Professional Development System (TECPDS) SME Personnel costs</t>
  </si>
  <si>
    <r>
      <rPr>
        <b/>
        <sz val="12"/>
        <rFont val="Aptos Narrow"/>
        <family val="2"/>
        <scheme val="minor"/>
      </rPr>
      <t>Activity</t>
    </r>
    <r>
      <rPr>
        <sz val="12"/>
        <rFont val="Aptos Narrow"/>
        <family val="2"/>
        <scheme val="minor"/>
      </rPr>
      <t xml:space="preserve">: The Board will staff a Texas Early Childhood Professional Subject Matter Expert (TECPDS SME) per WD letter 10-23. The TECPDS SME will use TECPDS data to support local professional development initiatives, serve as the TECPDS record validator, and provide support to local child care programs and Texas Rising Star mentor staff members. Along with child care program outreach, TECPDS SME is projected to deliver monthly office hour opportunities for child care programs to gain assistance with TECPDS related questions. The TECPDS SME is projected to deliver one one-hour training monthly for child care program staff education. This activity will be implemented beginning in Q1 and extend through Q4. 
</t>
    </r>
    <r>
      <rPr>
        <b/>
        <sz val="12"/>
        <rFont val="Aptos Narrow"/>
        <family val="2"/>
        <scheme val="minor"/>
      </rPr>
      <t xml:space="preserve">Target Outreach: </t>
    </r>
    <r>
      <rPr>
        <sz val="12"/>
        <rFont val="Aptos Narrow"/>
        <family val="2"/>
        <scheme val="minor"/>
      </rPr>
      <t xml:space="preserve">Due to new Texas Rising Star director requirements, TECPDS SME is estimated to reach approximately 60 program administrators to ensure compliance with new Texas Rising Star requirements regarding TECPDS utilization and set up completion. The TECPDS SME is also estimated to outreach 240 teaching staff to provide coaching and assistance with staff TECPDS account creation and set up. 
</t>
    </r>
    <r>
      <rPr>
        <b/>
        <sz val="12"/>
        <rFont val="Aptos Narrow"/>
        <family val="2"/>
        <scheme val="minor"/>
      </rPr>
      <t>Measurable Outcome</t>
    </r>
    <r>
      <rPr>
        <sz val="12"/>
        <rFont val="Aptos Narrow"/>
        <family val="2"/>
        <scheme val="minor"/>
      </rPr>
      <t>: The Board will measure success</t>
    </r>
    <r>
      <rPr>
        <b/>
        <sz val="12"/>
        <rFont val="Aptos Narrow"/>
        <family val="2"/>
        <scheme val="minor"/>
      </rPr>
      <t xml:space="preserve"> </t>
    </r>
    <r>
      <rPr>
        <sz val="12"/>
        <rFont val="Aptos Narrow"/>
        <family val="2"/>
        <scheme val="minor"/>
      </rPr>
      <t xml:space="preserve">by utilizing Texas Rising Star Assessment scores pertaining to set up and use of TECPDS accounts for directors and staff (P-CQT-04) on the Facility Assessment Record Form. </t>
    </r>
  </si>
  <si>
    <r>
      <rPr>
        <b/>
        <sz val="12"/>
        <rFont val="Aptos Narrow"/>
        <family val="2"/>
        <scheme val="minor"/>
      </rPr>
      <t>Activity</t>
    </r>
    <r>
      <rPr>
        <sz val="12"/>
        <rFont val="Aptos Narrow"/>
        <family val="2"/>
        <scheme val="minor"/>
      </rPr>
      <t xml:space="preserve">: The Board will employ 5 mentors to serve the local board area and ensure all child care programs are adequately supported. This activity ensures mandated state guidelines requiring participating CCS centers currently being integrated into the Texas Rising Star program to be mentored effectively. This activity will be implemented beginning in Q1 and extend through Q4.
</t>
    </r>
    <r>
      <rPr>
        <b/>
        <sz val="12"/>
        <rFont val="Aptos Narrow"/>
        <family val="2"/>
        <scheme val="minor"/>
      </rPr>
      <t xml:space="preserve">Target Outreach: </t>
    </r>
    <r>
      <rPr>
        <sz val="12"/>
        <rFont val="Aptos Narrow"/>
        <family val="2"/>
        <scheme val="minor"/>
      </rPr>
      <t xml:space="preserve">Our local board area currently serves 80 total child care programs, of which 42 will be required to obtain Texas Rising Star certification. 
</t>
    </r>
    <r>
      <rPr>
        <b/>
        <sz val="12"/>
        <rFont val="Aptos Narrow"/>
        <family val="2"/>
        <scheme val="minor"/>
      </rPr>
      <t xml:space="preserve">Measurable Outcome: </t>
    </r>
    <r>
      <rPr>
        <sz val="12"/>
        <rFont val="Aptos Narrow"/>
        <family val="2"/>
        <scheme val="minor"/>
      </rPr>
      <t>Board will measure success of Texas Rising Star mentor effectiveness by utilizing data from the Texas Rising Star Entry Level-Designated Report, Texas Rising Star Continuous Quality Improvement Plan by Early Learning Program Report, and the Texas Rising Star Facility Forecasting Report via CLI Engage. All data acquired by utilizing the CLI Engage mentor tracking reports will offer insights as to mentor effectiveness across all child care programs.</t>
    </r>
  </si>
  <si>
    <r>
      <rPr>
        <b/>
        <sz val="12"/>
        <rFont val="Aptos Narrow"/>
        <family val="2"/>
        <scheme val="minor"/>
      </rPr>
      <t>Activity</t>
    </r>
    <r>
      <rPr>
        <sz val="12"/>
        <rFont val="Aptos Narrow"/>
        <family val="2"/>
        <scheme val="minor"/>
      </rPr>
      <t>: Workforce Solutions North Texas will provide Texas Education Agency and Texas Rising Star approved curricula for</t>
    </r>
    <r>
      <rPr>
        <b/>
        <sz val="12"/>
        <rFont val="Aptos Narrow"/>
        <family val="2"/>
        <scheme val="minor"/>
      </rPr>
      <t xml:space="preserve"> </t>
    </r>
    <r>
      <rPr>
        <sz val="12"/>
        <rFont val="Aptos Narrow"/>
        <family val="2"/>
        <scheme val="minor"/>
      </rPr>
      <t xml:space="preserve">child care programs across a range of various age groups. After completion of a formal curriculum needs assessment and mentor visits that were completed by both Texas Rising Star mentors and the Infant Toddler Specialist, it was determined that our Board area child care programs are in need of current, updated, and age-appropriate curriculum that encompasses all developmental domains. After further review, it has also been determined that the need for curriculum training for child care programs must be provided prior to distributing curriculum items. Therefore, the Board goal is to provide curriculum training along with the curriculum items to child care programs to ensure effective use of the early learning resources. The provided curriculum will include: Infants, Toddlers, Prekindergarten, School Age per documented needs assessment completed in collaboration with the child care program and Texas Rising Star mentor. The curricula provides a holistic approach to early childhood education and includes interactive manipulatives and hands-on learning applications. Curricula will provide a heavy focus on social-emotional development, be inclusive of special needs students, and provides an emphasis across all developmental domains (language, cognitive, physical, social/emotional, and approaches to learning.) This activity will be implemented beginning in Q2 and extend through Q4.
</t>
    </r>
    <r>
      <rPr>
        <b/>
        <sz val="12"/>
        <rFont val="Aptos Narrow"/>
        <family val="2"/>
        <scheme val="minor"/>
      </rPr>
      <t>Target Outreach:</t>
    </r>
    <r>
      <rPr>
        <sz val="12"/>
        <rFont val="Aptos Narrow"/>
        <family val="2"/>
        <scheme val="minor"/>
      </rPr>
      <t xml:space="preserve"> The estimated reach is 80 contracted child care programs. 
</t>
    </r>
    <r>
      <rPr>
        <b/>
        <sz val="12"/>
        <rFont val="Aptos Narrow"/>
        <family val="2"/>
        <scheme val="minor"/>
      </rPr>
      <t xml:space="preserve">Measurable Outcome: </t>
    </r>
    <r>
      <rPr>
        <sz val="12"/>
        <rFont val="Aptos Narrow"/>
        <family val="2"/>
        <scheme val="minor"/>
      </rPr>
      <t>Outcomes will be measured</t>
    </r>
    <r>
      <rPr>
        <b/>
        <sz val="12"/>
        <rFont val="Aptos Narrow"/>
        <family val="2"/>
        <scheme val="minor"/>
      </rPr>
      <t xml:space="preserve"> </t>
    </r>
    <r>
      <rPr>
        <sz val="12"/>
        <rFont val="Aptos Narrow"/>
        <family val="2"/>
        <scheme val="minor"/>
      </rPr>
      <t xml:space="preserve">by programs attaining, maintaining, or increasing Texas Rising Star score levels on Category 3 (P-PM-03) as well as Category 2 Teacher-Child Interactions. </t>
    </r>
  </si>
  <si>
    <t>Resources &amp; Equipment</t>
  </si>
  <si>
    <r>
      <rPr>
        <b/>
        <sz val="12"/>
        <rFont val="Aptos Narrow"/>
        <family val="2"/>
        <scheme val="minor"/>
      </rPr>
      <t>Activity</t>
    </r>
    <r>
      <rPr>
        <sz val="12"/>
        <rFont val="Aptos Narrow"/>
        <family val="2"/>
        <scheme val="minor"/>
      </rPr>
      <t xml:space="preserve">: Workforce Solutions North Texas will provide all contracted child care programs indoor and outdoor items to increase student learning and engagement as well as to meet Texas Rising Star standards and measures in Category 2 (Teacher/Child Interactions) and Category 4 (Indoor/Outdoor Learning Environments), (excluding play ground equipment, shade structures, cameras or other security equipment, and smart boards). As the Texas Rising Star mentors and Infant/Toddler Specialist completed scheduled visits with child care programs, all observed needs for classroom environments and required items relating to Texas Rising Star certifications as well as Child Care Regulation Minimum Standards relating to health and safety were noted on Workforce Solutions North Texas Mentor Visit Forms, Circle Infant/Toddler Classroom Environment Checklists, the Texas Rising Star Classroom Assessment Record form, and the Workforce Solutions North Texas Needs Assessment form. This activity will be implemented beginning in Q1 and extend through Q4. 
</t>
    </r>
    <r>
      <rPr>
        <b/>
        <sz val="12"/>
        <rFont val="Aptos Narrow"/>
        <family val="2"/>
        <scheme val="minor"/>
      </rPr>
      <t xml:space="preserve">Target Outreach: </t>
    </r>
    <r>
      <rPr>
        <sz val="12"/>
        <rFont val="Aptos Narrow"/>
        <family val="2"/>
        <scheme val="minor"/>
      </rPr>
      <t xml:space="preserve">The estimated reach is 80 contracted child care programs.
</t>
    </r>
    <r>
      <rPr>
        <b/>
        <sz val="12"/>
        <rFont val="Aptos Narrow"/>
        <family val="2"/>
        <scheme val="minor"/>
      </rPr>
      <t>Measurable Outcome:</t>
    </r>
    <r>
      <rPr>
        <sz val="12"/>
        <rFont val="Aptos Narrow"/>
        <family val="2"/>
        <scheme val="minor"/>
      </rPr>
      <t xml:space="preserve"> Outcomes will be measured by increased scores in Category 2 and Category 4 Texas Rising Star scores and reflected in increased child care program satisfaction surveys with the Texas Rising Star program and the services provided.  </t>
    </r>
  </si>
  <si>
    <t>Workforce Solutions Northeast Texas (NETX) is committed to advancing the quality of child care throughout the region in alignment with the organization’s strategic plan. NETX employs 4 full-time, highly experienced mentors, each embedded daily within their assigned centers. These recognized experts in child care quality, bring extensive knowledge in early learning, school readiness, and local child care needs. Their role involves providing hands-on guidance while evaluating the strengths, challenges, and specific needs of each center on an individual basis. NETX emphasizes collaboration by encouraging child care programs to share their insights and recommendations. This input ensures that the evolving needs of each center are heard and integrated into the decision-making process. To foster continuous improvement, Board and contractor staff meet monthly to assess the priorities of each Texas Rising Star facility. These meetings ensure that available resources are optimized, operational needs are addressed, and all efforts align with the directives of the TWC and the NETX quality plan. 
The impact of NETX’s quality improvement efforts are measured through both qualitative and quantitative methods. These include program and parent feedback, reductions in licensing deficiencies, and assessments aligned with Texas Rising Star standards. Such evaluations contribute to the improvement, maintenance, or adjustment of each center’s Texas Rising Star certification. 
NETX believes that developing a skilled and prepared workforce starts with high-quality early childhood education, facilitated by well-trained, supported, and engaged child care programs. Central to this mission is the comprehensive training of both teachers and directors, equipping them with the tools needed to implement effective educational practices in the classroom. High-quality, well-organized, and engaging child care environments provide parents with peace of mind, knowing their children are thriving in a supportive setting while they rejoin the workforce. NETX delivers approximately 5 training sessions per month for child care program staff, offering creative and practical strategies to enhance curriculum implementation. These sessions target children from birth through after-school students. A key emphasis is placed on Pre-K curriculum to ensure children are prepared for success upon entering public school. All trainings are designed to meet licensing requirements, ensuring programs and directors achieve the necessary training hours for compliance. In addition to training, NETX recognizes that effective classroom management is essential to fostering quality education. To support this, NETX offers the Brightwheel classroom management system to all Texas Rising Star programs. This system, which includes software and tablets, enhances parent-program communication by offering parents real-time access to their child’s activities and interactions with teachers. It also streamlines business operations by facilitating attendance tracking, lesson planning, and classroom activity management. This initiative benefits both Texas Rising Star and non-Texas Rising Star centers, with the potential to impact over 100 classrooms across the region. Further supporting the professional development of educators, NETX offers scholarships for teachers pursuing the Child Development Associate (CDA) credential, along with financial incentives upon completion. NETX also implements the LENA Grow system, which enables mentors to assess teacher-student interactions, providing targeted coaching to enhance classroom quality and improve Texas Rising Star certification. 
Through these initiatives, NETX remains committed to building a robust network of high-quality child care programs. By investing in professional development, innovative classroom management solutions, and collaborative partnerships, NETX ensures that children receive the foundation they need for future success, while empowering programs to deliver exceptional care and education. All activities and expenditures are reviewed with the Child Care Committee which meets on a quarterly basis. Committee members are also solicited for input in determining priorities while executing the plan and increasing quality child care for all child care centers.</t>
  </si>
  <si>
    <t xml:space="preserve">Infant &amp; Toddler Expansion </t>
  </si>
  <si>
    <r>
      <rPr>
        <b/>
        <sz val="12"/>
        <rFont val="Aptos Narrow"/>
        <family val="2"/>
        <scheme val="minor"/>
      </rPr>
      <t xml:space="preserve">Activity: </t>
    </r>
    <r>
      <rPr>
        <sz val="12"/>
        <rFont val="Aptos Narrow"/>
        <family val="2"/>
        <scheme val="minor"/>
      </rPr>
      <t>The Board will provide infant and toddler expansion items for classrooms to support new infant/toddler slots. These items will be purchased for new and existing centers. Items will allow some centers to increase capacity within their existing infant/toddler program, while some items will support new classrooms for infant/toddlers.  All items will support additional capacity within the region for infant/toddler care. Infant and Toddler classrooms and expansion is always needed in our area. Infant and toddler classrooms are continually full. Our mentors met with child care programs to assess their needs, and their feedback resulted in our plan for FY25. These needs were brought to the Board's Child Care Committee, who recommended and agreed with the need for expanded spaces for infants and toddlers. The committee recommended purchase of educational items for centers who have infant/toddler classrooms. Expansion is ongoing throughout the year.</t>
    </r>
    <r>
      <rPr>
        <b/>
        <sz val="12"/>
        <rFont val="Aptos Narrow"/>
        <family val="2"/>
        <scheme val="minor"/>
      </rPr>
      <t xml:space="preserve">
Targeted Outreach:</t>
    </r>
    <r>
      <rPr>
        <sz val="12"/>
        <rFont val="Aptos Narrow"/>
        <family val="2"/>
        <scheme val="minor"/>
      </rPr>
      <t xml:space="preserve"> 57 early learning programs
</t>
    </r>
    <r>
      <rPr>
        <b/>
        <sz val="12"/>
        <rFont val="Aptos Narrow"/>
        <family val="2"/>
        <scheme val="minor"/>
      </rPr>
      <t>Measurable Outcome</t>
    </r>
    <r>
      <rPr>
        <sz val="12"/>
        <rFont val="Aptos Narrow"/>
        <family val="2"/>
        <scheme val="minor"/>
      </rPr>
      <t xml:space="preserve">: 15% more space for infants, increase in quality infant/toddler classroom educational items. 
</t>
    </r>
  </si>
  <si>
    <t>Infant/Toddler Trainings</t>
  </si>
  <si>
    <r>
      <t xml:space="preserve">
</t>
    </r>
    <r>
      <rPr>
        <b/>
        <sz val="12"/>
        <rFont val="Aptos Narrow"/>
        <family val="2"/>
        <scheme val="minor"/>
      </rPr>
      <t>Activity</t>
    </r>
    <r>
      <rPr>
        <sz val="12"/>
        <rFont val="Aptos Narrow"/>
        <family val="2"/>
        <scheme val="minor"/>
      </rPr>
      <t xml:space="preserve">: The Board will provide professional development opportunities for Infant/Toddler teachers on topics such as learning spaces, as well as required training hours for Child Care Regulations. Mentors met with child care centers to evaluate what their needs are for the coming year. Those needs were discussed with the Board Child Care Committee, who recommended and approved all specific infant/toddler trainings were necessary to enhance quality care provided in the Northeast Texas area.  
</t>
    </r>
    <r>
      <rPr>
        <b/>
        <sz val="12"/>
        <rFont val="Aptos Narrow"/>
        <family val="2"/>
        <scheme val="minor"/>
      </rPr>
      <t>Targeted Outreach:</t>
    </r>
    <r>
      <rPr>
        <sz val="12"/>
        <rFont val="Aptos Narrow"/>
        <family val="2"/>
        <scheme val="minor"/>
      </rPr>
      <t xml:space="preserve"> 62 early learning programs supporting approx. 100</t>
    </r>
    <r>
      <rPr>
        <b/>
        <sz val="12"/>
        <rFont val="Aptos Narrow"/>
        <family val="2"/>
        <scheme val="minor"/>
      </rPr>
      <t xml:space="preserve"> </t>
    </r>
    <r>
      <rPr>
        <sz val="12"/>
        <rFont val="Aptos Narrow"/>
        <family val="2"/>
        <scheme val="minor"/>
      </rPr>
      <t xml:space="preserve">staff
</t>
    </r>
    <r>
      <rPr>
        <b/>
        <sz val="12"/>
        <rFont val="Aptos Narrow"/>
        <family val="2"/>
        <scheme val="minor"/>
      </rPr>
      <t>Measurable Outcome</t>
    </r>
    <r>
      <rPr>
        <sz val="12"/>
        <rFont val="Aptos Narrow"/>
        <family val="2"/>
        <scheme val="minor"/>
      </rPr>
      <t xml:space="preserve">: Number/percent of child care programs participating in group training show increased scores in relevant Texas Rising Star categories. Teachers will have required training hours when audited by Child Care Regulation.
</t>
    </r>
  </si>
  <si>
    <t>Infant &amp; Toddler Expansion (ISD)</t>
  </si>
  <si>
    <r>
      <rPr>
        <b/>
        <sz val="12"/>
        <rFont val="Aptos Narrow"/>
        <family val="2"/>
        <scheme val="minor"/>
      </rPr>
      <t xml:space="preserve">Activity: </t>
    </r>
    <r>
      <rPr>
        <sz val="12"/>
        <rFont val="Aptos Narrow"/>
        <family val="2"/>
        <scheme val="minor"/>
      </rPr>
      <t xml:space="preserve">Infant &amp; Toddler Expansion for a new Infant Center for Texarkana Texas Independent School District (TISD). The goal is to open a new infant and toddler child development center at the school district which will provide infant care for families in the Bowie county area. TISD has been a local match contributor for many years, and have several early learning programs district-wide, along with afterschool programs. All expenses are in accordance with TWC Rule 809.16 for allowable quality improvement activities. Items purchased include furniture, equipment and I/T Curriculum.
</t>
    </r>
    <r>
      <rPr>
        <b/>
        <sz val="12"/>
        <rFont val="Aptos Narrow"/>
        <family val="2"/>
        <scheme val="minor"/>
      </rPr>
      <t xml:space="preserve">Targeted Outreach: </t>
    </r>
    <r>
      <rPr>
        <sz val="12"/>
        <rFont val="Aptos Narrow"/>
        <family val="2"/>
        <scheme val="minor"/>
      </rPr>
      <t xml:space="preserve">56 children total supporting 2 infant classrooms and 2 toddler classrooms in 2 early learning programs.
</t>
    </r>
    <r>
      <rPr>
        <b/>
        <sz val="12"/>
        <rFont val="Aptos Narrow"/>
        <family val="2"/>
        <scheme val="minor"/>
      </rPr>
      <t>Measurable Outcome:</t>
    </r>
    <r>
      <rPr>
        <sz val="12"/>
        <rFont val="Aptos Narrow"/>
        <family val="2"/>
        <scheme val="minor"/>
      </rPr>
      <t xml:space="preserve"> An increase of 53 infant and toddler slots available to families in TISD.
This activity will be funded by Local Match Certification.
</t>
    </r>
    <r>
      <rPr>
        <b/>
        <sz val="12"/>
        <rFont val="Aptos Narrow"/>
        <family val="2"/>
        <scheme val="minor"/>
      </rPr>
      <t xml:space="preserve">
Update Q2:  </t>
    </r>
    <r>
      <rPr>
        <sz val="12"/>
        <rFont val="Aptos Narrow"/>
        <family val="2"/>
        <scheme val="minor"/>
      </rPr>
      <t>Infant and Toddler Expansion activity added to include CCM funded activities.</t>
    </r>
  </si>
  <si>
    <t>Infant &amp; Toddler Curriculum</t>
  </si>
  <si>
    <r>
      <rPr>
        <b/>
        <sz val="12"/>
        <rFont val="Aptos Narrow"/>
        <family val="2"/>
        <scheme val="minor"/>
      </rPr>
      <t xml:space="preserve">Activity: </t>
    </r>
    <r>
      <rPr>
        <sz val="12"/>
        <rFont val="Aptos Narrow"/>
        <family val="2"/>
        <scheme val="minor"/>
      </rPr>
      <t xml:space="preserve">Purchase Infant Toddler Curriculum for new child care programs, as well as those who did not receive it in previous outreach.  This curriculum aligns with early learning guidelines/standards.
</t>
    </r>
    <r>
      <rPr>
        <b/>
        <sz val="12"/>
        <rFont val="Aptos Narrow"/>
        <family val="2"/>
        <scheme val="minor"/>
      </rPr>
      <t xml:space="preserve">Targeted Outreach: </t>
    </r>
    <r>
      <rPr>
        <sz val="12"/>
        <rFont val="Aptos Narrow"/>
        <family val="2"/>
        <scheme val="minor"/>
      </rPr>
      <t xml:space="preserve">10 early learning programs
</t>
    </r>
    <r>
      <rPr>
        <b/>
        <sz val="12"/>
        <rFont val="Aptos Narrow"/>
        <family val="2"/>
        <scheme val="minor"/>
      </rPr>
      <t>Measurable Outcome:</t>
    </r>
    <r>
      <rPr>
        <sz val="12"/>
        <rFont val="Aptos Narrow"/>
        <family val="2"/>
        <scheme val="minor"/>
      </rPr>
      <t xml:space="preserve"> Success will be measured by an increase in higher scores for P-PM-03 due to child care programs having curriculum in the classroom and P-PM-04 due to having curriculum as a support for teachers.
</t>
    </r>
    <r>
      <rPr>
        <b/>
        <sz val="12"/>
        <rFont val="Aptos Narrow"/>
        <family val="2"/>
        <scheme val="minor"/>
      </rPr>
      <t xml:space="preserve">Update Q3: </t>
    </r>
    <r>
      <rPr>
        <sz val="12"/>
        <rFont val="Aptos Narrow"/>
        <family val="2"/>
        <scheme val="minor"/>
      </rPr>
      <t>Infant &amp; Toddler Curriculum activity added. $30,000 reallocated from the canceled Shades for Centers activity.</t>
    </r>
  </si>
  <si>
    <t>Infant &amp; Toddler Equipment &amp; Materials</t>
  </si>
  <si>
    <r>
      <rPr>
        <b/>
        <sz val="12"/>
        <rFont val="Aptos Narrow"/>
        <family val="2"/>
        <scheme val="minor"/>
      </rPr>
      <t xml:space="preserve">Activity: </t>
    </r>
    <r>
      <rPr>
        <sz val="12"/>
        <rFont val="Aptos Narrow"/>
        <family val="2"/>
        <scheme val="minor"/>
      </rPr>
      <t>Purchase quality</t>
    </r>
    <r>
      <rPr>
        <b/>
        <sz val="12"/>
        <rFont val="Aptos Narrow"/>
        <family val="2"/>
        <scheme val="minor"/>
      </rPr>
      <t xml:space="preserve"> </t>
    </r>
    <r>
      <rPr>
        <sz val="12"/>
        <rFont val="Aptos Narrow"/>
        <family val="2"/>
        <scheme val="minor"/>
      </rPr>
      <t xml:space="preserve">Infant Toddler equipment and materials for child care programs.  
</t>
    </r>
    <r>
      <rPr>
        <b/>
        <sz val="12"/>
        <rFont val="Aptos Narrow"/>
        <family val="2"/>
        <scheme val="minor"/>
      </rPr>
      <t xml:space="preserve">Targeted Outreach: </t>
    </r>
    <r>
      <rPr>
        <sz val="12"/>
        <rFont val="Aptos Narrow"/>
        <family val="2"/>
        <scheme val="minor"/>
      </rPr>
      <t xml:space="preserve">60 early learning programs
</t>
    </r>
    <r>
      <rPr>
        <b/>
        <sz val="12"/>
        <rFont val="Aptos Narrow"/>
        <family val="2"/>
        <scheme val="minor"/>
      </rPr>
      <t>Measurable Outcome:</t>
    </r>
    <r>
      <rPr>
        <sz val="12"/>
        <rFont val="Aptos Narrow"/>
        <family val="2"/>
        <scheme val="minor"/>
      </rPr>
      <t xml:space="preserve"> Child care program satisfaction surveys requested to determine how the programs spent their funds and will implement their items in the classroom. Increase in scores or maintenance of high scores for Category 4 upon assessment or annual monitoring visits.
</t>
    </r>
    <r>
      <rPr>
        <b/>
        <sz val="12"/>
        <rFont val="Aptos Narrow"/>
        <family val="2"/>
        <scheme val="minor"/>
      </rPr>
      <t xml:space="preserve">Update Q3: </t>
    </r>
    <r>
      <rPr>
        <sz val="12"/>
        <rFont val="Aptos Narrow"/>
        <family val="2"/>
        <scheme val="minor"/>
      </rPr>
      <t>Infant &amp; Toddler Equipment &amp; Materials activity added.</t>
    </r>
    <r>
      <rPr>
        <b/>
        <sz val="12"/>
        <rFont val="Aptos Narrow"/>
        <family val="2"/>
        <scheme val="minor"/>
      </rPr>
      <t xml:space="preserve"> </t>
    </r>
    <r>
      <rPr>
        <sz val="12"/>
        <rFont val="Aptos Narrow"/>
        <family val="2"/>
        <scheme val="minor"/>
      </rPr>
      <t>Reallocated $10,000 from Texas Rising Star - Quality outdoor equipment activity that was determined as not needed.</t>
    </r>
  </si>
  <si>
    <t>Annual Child Care Conference</t>
  </si>
  <si>
    <r>
      <t xml:space="preserve">
</t>
    </r>
    <r>
      <rPr>
        <b/>
        <sz val="12"/>
        <rFont val="Aptos Narrow"/>
        <family val="2"/>
        <scheme val="minor"/>
      </rPr>
      <t>Activity:</t>
    </r>
    <r>
      <rPr>
        <sz val="12"/>
        <rFont val="Aptos Narrow"/>
        <family val="2"/>
        <scheme val="minor"/>
      </rPr>
      <t xml:space="preserve"> The Board will provide an annual child care conference to support educators in obtaining the required annual training hours for Child Care Regulation. This activity aligns with Board Plan strategy 3.1 Strengthen and Support the child care workforce. The annual child care conference allows directors and teachers from the entire 9 county area of Northeast Texas to obtain their required annual training hours. This in an in-person conference with specified breakout sessions with learning opportunities and resources for all age groups. The conference is held on a Saturday so attendance is maximized. All participants must turn in an evaluation form to receive their certificate, which, in turn, allows us to improve our conference each year. NETX began having an annual Child Care Conference 10 years ago when our local community college discontinued their annual child care conference. This created a hardship for programs and staff who needed required training hours annually. There are no other local child conferences in addition to the NETX annual conference. A Child Care Conference Committee has been formed to plan out the event months in advance to prioritize needed training. The Board Child Care Committee recommends specific training needed and they are apprised of attendance at the conference.
</t>
    </r>
    <r>
      <rPr>
        <b/>
        <sz val="12"/>
        <rFont val="Aptos Narrow"/>
        <family val="2"/>
        <scheme val="minor"/>
      </rPr>
      <t>Targeted outreach:</t>
    </r>
    <r>
      <rPr>
        <sz val="12"/>
        <rFont val="Aptos Narrow"/>
        <family val="2"/>
        <scheme val="minor"/>
      </rPr>
      <t xml:space="preserve"> 150 early learning program staff 
</t>
    </r>
    <r>
      <rPr>
        <b/>
        <sz val="12"/>
        <rFont val="Aptos Narrow"/>
        <family val="2"/>
        <scheme val="minor"/>
      </rPr>
      <t xml:space="preserve">Measurable Outcome: </t>
    </r>
    <r>
      <rPr>
        <sz val="12"/>
        <rFont val="Aptos Narrow"/>
        <family val="2"/>
        <scheme val="minor"/>
      </rPr>
      <t xml:space="preserve">The Board will track the number of participants who attend and receive training certificates
</t>
    </r>
  </si>
  <si>
    <r>
      <rPr>
        <sz val="12"/>
        <rFont val="Aptos Narrow"/>
        <family val="2"/>
        <scheme val="minor"/>
      </rPr>
      <t xml:space="preserve">
</t>
    </r>
    <r>
      <rPr>
        <b/>
        <sz val="12"/>
        <rFont val="Aptos Narrow"/>
        <family val="2"/>
        <scheme val="minor"/>
      </rPr>
      <t>Activity:</t>
    </r>
    <r>
      <rPr>
        <sz val="12"/>
        <rFont val="Aptos Narrow"/>
        <family val="2"/>
        <scheme val="minor"/>
      </rPr>
      <t xml:space="preserve"> Research shows  teachers in the classroom with higher education create quality child care classrooms. Child Development Associate (CDA) certificates scholarships are made available to teachers across all 9 counties of the Northeast Texas area. This activity aligns with Board Plan strategy 3.1 Strengthen and Support the child care workforce. This is an ongoing need. Each year we have programs asking for us to assist teachers in getting a higher education. This was discussed with the Child Care Committee to continue offering scholarship assistance. The Board child care committee is apprised of the number of child care staff obtaining their CDA's and wishes to continue this endeavor indefinitely.
</t>
    </r>
    <r>
      <rPr>
        <b/>
        <sz val="12"/>
        <rFont val="Aptos Narrow"/>
        <family val="2"/>
        <scheme val="minor"/>
      </rPr>
      <t>Targeted Outreach</t>
    </r>
    <r>
      <rPr>
        <sz val="12"/>
        <rFont val="Aptos Narrow"/>
        <family val="2"/>
        <scheme val="minor"/>
      </rPr>
      <t xml:space="preserve">: 15 early learning staff 
</t>
    </r>
    <r>
      <rPr>
        <b/>
        <sz val="12"/>
        <rFont val="Aptos Narrow"/>
        <family val="2"/>
        <scheme val="minor"/>
      </rPr>
      <t>Measurable Outcome:</t>
    </r>
    <r>
      <rPr>
        <sz val="12"/>
        <rFont val="Aptos Narrow"/>
        <family val="2"/>
        <scheme val="minor"/>
      </rPr>
      <t xml:space="preserve"> According to P-CQT-01, facilities will be able to score higher with the higher percentage of staff being CDA certified. 
</t>
    </r>
  </si>
  <si>
    <r>
      <t xml:space="preserve">
</t>
    </r>
    <r>
      <rPr>
        <b/>
        <sz val="12"/>
        <rFont val="Aptos Narrow"/>
        <family val="2"/>
        <scheme val="minor"/>
      </rPr>
      <t>Activity:</t>
    </r>
    <r>
      <rPr>
        <sz val="12"/>
        <rFont val="Aptos Narrow"/>
        <family val="2"/>
        <scheme val="minor"/>
      </rPr>
      <t xml:space="preserve"> The Board will provide professional development opportunities for child care program staff to support obtaining the required training hours for Child Care Regulation. This activity aligns with Board Plan strategy 3.2 Promote and support high quality child care throughout the region. Our mentors discussed with their centers what they would like to see or may need this year. We took that information back to our Child Care Committee and everyone agreed that training is always greatly needed. Trainings will reach all 9 counties of Northeast Texas child care programs. Teachers and Directors are required to have annual training hours and can be audited by Child Care Regulation. 
</t>
    </r>
    <r>
      <rPr>
        <b/>
        <sz val="12"/>
        <rFont val="Aptos Narrow"/>
        <family val="2"/>
        <scheme val="minor"/>
      </rPr>
      <t xml:space="preserve">Targeted Outreach: </t>
    </r>
    <r>
      <rPr>
        <sz val="12"/>
        <rFont val="Aptos Narrow"/>
        <family val="2"/>
        <scheme val="minor"/>
      </rPr>
      <t xml:space="preserve">500 early learning program staff
</t>
    </r>
    <r>
      <rPr>
        <b/>
        <sz val="12"/>
        <rFont val="Aptos Narrow"/>
        <family val="2"/>
        <scheme val="minor"/>
      </rPr>
      <t>Measurable Outcome:</t>
    </r>
    <r>
      <rPr>
        <sz val="12"/>
        <rFont val="Aptos Narrow"/>
        <family val="2"/>
        <scheme val="minor"/>
      </rPr>
      <t xml:space="preserve"> Number/percent of participating child care programs that show increased scores in relation to Texas Rising Star categories. 
</t>
    </r>
  </si>
  <si>
    <t>Paris Junior College Child Care Conference and Sulphur Springs Child Care Conference</t>
  </si>
  <si>
    <r>
      <rPr>
        <b/>
        <sz val="12"/>
        <rFont val="Aptos Narrow"/>
        <family val="2"/>
        <scheme val="minor"/>
      </rPr>
      <t xml:space="preserve">Activity: </t>
    </r>
    <r>
      <rPr>
        <sz val="12"/>
        <rFont val="Aptos Narrow"/>
        <family val="2"/>
        <scheme val="minor"/>
      </rPr>
      <t>Paris Junior College is one of the Board's match partners and they certify their allowable expenses every year. A portion of their match is returned to them to assist with two large child care conferences held in the western portion of Northeast Texas. This area is in need of early learning staff training, and these conferences allow staff to obtain their required training hours according to child care regulation. Mentors are included in the planning committee for each early learning conference, and uses input received from early learning programs as to what the training needs are and presenters are chosen to meet those needs.  This information is discussed with the Child Care Committee which agreed the training is needed in our area. The conferences are held on Saturday for maximum participation. Each conference has breakout sessions to fit various age groups and stages of child care. This aligns with the Board Plan strategy 3.2, promoting and supporting high quality child care throughout the region, and also quality items purchased are in line with the match agreement rule citing TWC 809.16 child care quality improvement activities.</t>
    </r>
    <r>
      <rPr>
        <b/>
        <sz val="12"/>
        <rFont val="Aptos Narrow"/>
        <family val="2"/>
        <scheme val="minor"/>
      </rPr>
      <t xml:space="preserve">
Targeted Outreach: </t>
    </r>
    <r>
      <rPr>
        <sz val="12"/>
        <rFont val="Aptos Narrow"/>
        <family val="2"/>
        <scheme val="minor"/>
      </rPr>
      <t xml:space="preserve">90 participants from all 9 counties of Northeast Texas 
</t>
    </r>
    <r>
      <rPr>
        <b/>
        <sz val="12"/>
        <rFont val="Aptos Narrow"/>
        <family val="2"/>
        <scheme val="minor"/>
      </rPr>
      <t xml:space="preserve">Measurable Outcome: </t>
    </r>
    <r>
      <rPr>
        <sz val="12"/>
        <rFont val="Aptos Narrow"/>
        <family val="2"/>
        <scheme val="minor"/>
      </rPr>
      <t xml:space="preserve">Number/percent of participating early learning programs that show increased scores in relation to Texas Rising Star categories. 
</t>
    </r>
    <r>
      <rPr>
        <b/>
        <sz val="12"/>
        <rFont val="Aptos Narrow"/>
        <family val="2"/>
        <scheme val="minor"/>
      </rPr>
      <t xml:space="preserve">Update Q2: </t>
    </r>
    <r>
      <rPr>
        <sz val="12"/>
        <rFont val="Aptos Narrow"/>
        <family val="2"/>
        <scheme val="minor"/>
      </rPr>
      <t>Paris Junior College Child Care Conference and Sulphur Springs Child Care Conference added to account for CCM funds used for quality activities.</t>
    </r>
  </si>
  <si>
    <t>Outdoor Equipment</t>
  </si>
  <si>
    <r>
      <t xml:space="preserve">Activity: </t>
    </r>
    <r>
      <rPr>
        <sz val="12"/>
        <rFont val="Aptos Narrow"/>
        <family val="2"/>
        <scheme val="minor"/>
      </rPr>
      <t>The Board will provide updated equipment for playgrounds. Our Child Care Committee was asked to provide information on what they believe is needed in our community. It was determined that many of our centers' playground items are outdated and should be replaced.</t>
    </r>
    <r>
      <rPr>
        <b/>
        <sz val="12"/>
        <rFont val="Aptos Narrow"/>
        <family val="2"/>
        <scheme val="minor"/>
      </rPr>
      <t xml:space="preserve">
Number of Participants:</t>
    </r>
    <r>
      <rPr>
        <sz val="12"/>
        <rFont val="Aptos Narrow"/>
        <family val="2"/>
        <scheme val="minor"/>
      </rPr>
      <t xml:space="preserve"> 62 child care programs
</t>
    </r>
    <r>
      <rPr>
        <b/>
        <sz val="12"/>
        <rFont val="Aptos Narrow"/>
        <family val="2"/>
        <scheme val="minor"/>
      </rPr>
      <t>Measurable Outcome</t>
    </r>
    <r>
      <rPr>
        <sz val="12"/>
        <rFont val="Aptos Narrow"/>
        <family val="2"/>
        <scheme val="minor"/>
      </rPr>
      <t xml:space="preserve">: Program-reported satisfaction with the Texas Rising Star program and services </t>
    </r>
    <r>
      <rPr>
        <b/>
        <sz val="12"/>
        <rFont val="Aptos Narrow"/>
        <family val="2"/>
        <scheme val="minor"/>
      </rPr>
      <t xml:space="preserve">
Update Q3: </t>
    </r>
    <r>
      <rPr>
        <sz val="12"/>
        <rFont val="Aptos Narrow"/>
        <family val="2"/>
        <scheme val="minor"/>
      </rPr>
      <t>Decreased budget by $37,773 to reallocate $10,000 to Infant/Toddler equipment/materials and the remaining $20,773 to Equipment &amp; Materials due to not spending as much as we projected.</t>
    </r>
  </si>
  <si>
    <t>Texas Rising Star Staff Personnel costs</t>
  </si>
  <si>
    <r>
      <t xml:space="preserve">
</t>
    </r>
    <r>
      <rPr>
        <b/>
        <sz val="12"/>
        <rFont val="Aptos Narrow"/>
        <family val="2"/>
        <scheme val="minor"/>
      </rPr>
      <t>Activity</t>
    </r>
    <r>
      <rPr>
        <sz val="12"/>
        <rFont val="Aptos Narrow"/>
        <family val="2"/>
        <scheme val="minor"/>
      </rPr>
      <t xml:space="preserve">: The Board will provide 4 full-time mentors to support increased quality in centers and classrooms. Meetings are held with Texas Rising Star Staff to ensure they are maintaining their caseloads and there is no need to hire additional mentors. We divide the caseload between 4 mentors in order to make sure there is an even and manageable workload. 
</t>
    </r>
    <r>
      <rPr>
        <b/>
        <sz val="12"/>
        <rFont val="Aptos Narrow"/>
        <family val="2"/>
        <scheme val="minor"/>
      </rPr>
      <t>Targeted Outreach:</t>
    </r>
    <r>
      <rPr>
        <sz val="12"/>
        <rFont val="Aptos Narrow"/>
        <family val="2"/>
        <scheme val="minor"/>
      </rPr>
      <t xml:space="preserve"> serving 62 early learning centers
</t>
    </r>
    <r>
      <rPr>
        <b/>
        <sz val="12"/>
        <rFont val="Aptos Narrow"/>
        <family val="2"/>
        <scheme val="minor"/>
      </rPr>
      <t>Measurable Outcome</t>
    </r>
    <r>
      <rPr>
        <sz val="12"/>
        <rFont val="Aptos Narrow"/>
        <family val="2"/>
        <scheme val="minor"/>
      </rPr>
      <t xml:space="preserve">: Number of child care and early learning programs receiving mentoring assistance that attain, maintain, or increase certification levels
</t>
    </r>
  </si>
  <si>
    <t>Shade for Centers</t>
  </si>
  <si>
    <r>
      <rPr>
        <b/>
        <strike/>
        <sz val="12"/>
        <rFont val="Aptos Narrow"/>
        <family val="2"/>
        <scheme val="minor"/>
      </rPr>
      <t>Activity:</t>
    </r>
    <r>
      <rPr>
        <strike/>
        <sz val="12"/>
        <rFont val="Aptos Narrow"/>
        <family val="2"/>
        <scheme val="minor"/>
      </rPr>
      <t xml:space="preserve"> Early learning programs have requested playground shades. This request was discussed with the Board's mentoring and management staff as well as the Child Care Committee. It was determined the Board should continue to offer grants for shades for playgrounds as long as there is a need. 
</t>
    </r>
    <r>
      <rPr>
        <b/>
        <strike/>
        <sz val="12"/>
        <rFont val="Aptos Narrow"/>
        <family val="2"/>
        <scheme val="minor"/>
      </rPr>
      <t xml:space="preserve">Targeted Outreach: </t>
    </r>
    <r>
      <rPr>
        <strike/>
        <sz val="12"/>
        <rFont val="Aptos Narrow"/>
        <family val="2"/>
        <scheme val="minor"/>
      </rPr>
      <t xml:space="preserve">8 early learning programs 
</t>
    </r>
    <r>
      <rPr>
        <b/>
        <strike/>
        <sz val="12"/>
        <rFont val="Aptos Narrow"/>
        <family val="2"/>
        <scheme val="minor"/>
      </rPr>
      <t xml:space="preserve">Measurable Outcome: </t>
    </r>
    <r>
      <rPr>
        <strike/>
        <sz val="12"/>
        <rFont val="Aptos Narrow"/>
        <family val="2"/>
        <scheme val="minor"/>
      </rPr>
      <t xml:space="preserve">Program-reported satisfaction with the Texas Rising Star program and services and playground safety from the weather elements.
</t>
    </r>
    <r>
      <rPr>
        <b/>
        <sz val="12"/>
        <rFont val="Aptos Narrow"/>
        <family val="2"/>
        <scheme val="minor"/>
      </rPr>
      <t>Update Q3</t>
    </r>
    <r>
      <rPr>
        <sz val="12"/>
        <rFont val="Aptos Narrow"/>
        <family val="2"/>
        <scheme val="minor"/>
      </rPr>
      <t xml:space="preserve">: This activity was cancelled due to lack of need, thus the funds were reallocated for a new Infant &amp; Toddler Curriculum activity.
</t>
    </r>
  </si>
  <si>
    <t>Equipment &amp; Materials</t>
  </si>
  <si>
    <r>
      <rPr>
        <b/>
        <sz val="12"/>
        <rFont val="Aptos Narrow"/>
        <family val="2"/>
        <scheme val="minor"/>
      </rPr>
      <t xml:space="preserve">Activity: </t>
    </r>
    <r>
      <rPr>
        <sz val="12"/>
        <rFont val="Aptos Narrow"/>
        <family val="2"/>
        <scheme val="minor"/>
      </rPr>
      <t xml:space="preserve">Purchase approved materials and equipment for child care programs to meet the need of high-quality, inclusive, and teaching items in the classroom.
</t>
    </r>
    <r>
      <rPr>
        <b/>
        <sz val="12"/>
        <rFont val="Aptos Narrow"/>
        <family val="2"/>
        <scheme val="minor"/>
      </rPr>
      <t xml:space="preserve">Targeted Outreach: </t>
    </r>
    <r>
      <rPr>
        <sz val="12"/>
        <rFont val="Aptos Narrow"/>
        <family val="2"/>
        <scheme val="minor"/>
      </rPr>
      <t xml:space="preserve">58 early learning programs
</t>
    </r>
    <r>
      <rPr>
        <b/>
        <sz val="12"/>
        <rFont val="Aptos Narrow"/>
        <family val="2"/>
        <scheme val="minor"/>
      </rPr>
      <t>Measurable Outcome:</t>
    </r>
    <r>
      <rPr>
        <sz val="12"/>
        <rFont val="Aptos Narrow"/>
        <family val="2"/>
        <scheme val="minor"/>
      </rPr>
      <t xml:space="preserve"> Child care program satisfaction surveys requested to determine how the programs spent their funds and will implement their items in the classroom. Increase in scores or maintenance of high scores for Category 4 upon assessment or annual monitoring visits.
</t>
    </r>
    <r>
      <rPr>
        <b/>
        <sz val="12"/>
        <rFont val="Aptos Narrow"/>
        <family val="2"/>
        <scheme val="minor"/>
      </rPr>
      <t>Update Q3:</t>
    </r>
    <r>
      <rPr>
        <sz val="12"/>
        <rFont val="Aptos Narrow"/>
        <family val="2"/>
        <scheme val="minor"/>
      </rPr>
      <t xml:space="preserve"> $27,773 was reallocated to this activity from Outdoor Equipment and $13,000 was moved from CPR certifications. This activity was added due to not spending as much on these activities as originally projected.</t>
    </r>
  </si>
  <si>
    <t>Afterschool Programs</t>
  </si>
  <si>
    <r>
      <rPr>
        <b/>
        <sz val="12"/>
        <rFont val="Aptos Narrow"/>
        <family val="2"/>
        <scheme val="minor"/>
      </rPr>
      <t>Activity:</t>
    </r>
    <r>
      <rPr>
        <sz val="12"/>
        <rFont val="Aptos Narrow"/>
        <family val="2"/>
        <scheme val="minor"/>
      </rPr>
      <t xml:space="preserve"> Equipment and materials  are purchased with child care local match funding to support and maintain the afterschool programs at Texarkana Texas Independent School District (TISD), which supports CCS children. The Board offers support for this program due to school funding not covering all expenses needed to run the afterschool program. With the Board's support, the program has been able to remain open. The Board contract manager meets with the Director of child care programs at TISD yearly to discuss potential expansions and activities needed for the district. TISD will add 2 additional afterschool programs in FY26.
</t>
    </r>
    <r>
      <rPr>
        <b/>
        <sz val="12"/>
        <rFont val="Aptos Narrow"/>
        <family val="2"/>
        <scheme val="minor"/>
      </rPr>
      <t xml:space="preserve">Targeted Outreach: </t>
    </r>
    <r>
      <rPr>
        <sz val="12"/>
        <rFont val="Aptos Narrow"/>
        <family val="2"/>
        <scheme val="minor"/>
      </rPr>
      <t xml:space="preserve">This activity will serve Texarkana Texas Independent School District (TISD) with 5 afterschool programs at 5 schools, serving 273 children
</t>
    </r>
    <r>
      <rPr>
        <b/>
        <sz val="12"/>
        <rFont val="Aptos Narrow"/>
        <family val="2"/>
        <scheme val="minor"/>
      </rPr>
      <t>Measurable Outcome:</t>
    </r>
    <r>
      <rPr>
        <sz val="12"/>
        <rFont val="Aptos Narrow"/>
        <family val="2"/>
        <scheme val="minor"/>
      </rPr>
      <t xml:space="preserve"> The afterschool program will remain operational, TISD reporting satisfaction with the agreement, and possible growth in the after school program year over year.
</t>
    </r>
    <r>
      <rPr>
        <b/>
        <sz val="12"/>
        <rFont val="Aptos Narrow"/>
        <family val="2"/>
        <scheme val="minor"/>
      </rPr>
      <t xml:space="preserve">Update Q2: </t>
    </r>
    <r>
      <rPr>
        <sz val="12"/>
        <rFont val="Aptos Narrow"/>
        <family val="2"/>
        <scheme val="minor"/>
      </rPr>
      <t>Activity added to account for CCM funds used on quality activities.</t>
    </r>
  </si>
  <si>
    <t>CPR Certifications</t>
  </si>
  <si>
    <r>
      <rPr>
        <b/>
        <sz val="12"/>
        <rFont val="Aptos Narrow"/>
        <family val="2"/>
        <scheme val="minor"/>
      </rPr>
      <t>Activity</t>
    </r>
    <r>
      <rPr>
        <sz val="12"/>
        <rFont val="Aptos Narrow"/>
        <family val="2"/>
        <scheme val="minor"/>
      </rPr>
      <t xml:space="preserve">:  The Board will provide CPR training for initial certification and renewals. This is required training for Child Care Regulation. After multiple centers received deficiencies for staff not having CPR certifications, a meeting was held with staff to determine how to resolve the issue. A ,NETX mentor is certified to provide training which will reduce the number of deficiencies our programs receive. The Board Child Care Committee has recommended we continue CPR trainings for the safety of children and staff in our facilities.
</t>
    </r>
    <r>
      <rPr>
        <b/>
        <sz val="12"/>
        <rFont val="Aptos Narrow"/>
        <family val="2"/>
        <scheme val="minor"/>
      </rPr>
      <t xml:space="preserve">Targeted Outreach: </t>
    </r>
    <r>
      <rPr>
        <sz val="12"/>
        <rFont val="Aptos Narrow"/>
        <family val="2"/>
        <scheme val="minor"/>
      </rPr>
      <t xml:space="preserve">62 early learning programs with 200 early learning staff participating 
</t>
    </r>
    <r>
      <rPr>
        <b/>
        <sz val="12"/>
        <rFont val="Aptos Narrow"/>
        <family val="2"/>
        <scheme val="minor"/>
      </rPr>
      <t>Measurable Outcome</t>
    </r>
    <r>
      <rPr>
        <sz val="12"/>
        <rFont val="Aptos Narrow"/>
        <family val="2"/>
        <scheme val="minor"/>
      </rPr>
      <t xml:space="preserve">: This will decrease the number of licensing deficiencies cited by Child Care Regulation specific to CPR training and increase the number of teachers certified in the field. Will increase safety for all children as well as staff working in child care facilities.  Compliance with Child Care Regulation's ongoing training requirements for child care program staff.
</t>
    </r>
    <r>
      <rPr>
        <b/>
        <sz val="12"/>
        <rFont val="Aptos Narrow"/>
        <family val="2"/>
        <scheme val="minor"/>
      </rPr>
      <t xml:space="preserve">Update Q3: </t>
    </r>
    <r>
      <rPr>
        <sz val="12"/>
        <rFont val="Aptos Narrow"/>
        <family val="2"/>
        <scheme val="minor"/>
      </rPr>
      <t>Funding amount reduced from $20,000 to $7,000 due to delay in implementation, as the Board will now implement this activity in Quarter 4. $13,000 was moved to Texas Rising Star - Quality Equipment &amp; Materials activity.</t>
    </r>
  </si>
  <si>
    <r>
      <rPr>
        <b/>
        <sz val="12"/>
        <rFont val="Aptos Narrow"/>
        <family val="2"/>
        <scheme val="minor"/>
      </rPr>
      <t xml:space="preserve">Activity: </t>
    </r>
    <r>
      <rPr>
        <sz val="12"/>
        <rFont val="Aptos Narrow"/>
        <family val="2"/>
        <scheme val="minor"/>
      </rPr>
      <t>The Board will provide</t>
    </r>
    <r>
      <rPr>
        <b/>
        <sz val="12"/>
        <rFont val="Aptos Narrow"/>
        <family val="2"/>
        <scheme val="minor"/>
      </rPr>
      <t xml:space="preserve"> </t>
    </r>
    <r>
      <rPr>
        <sz val="12"/>
        <rFont val="Aptos Narrow"/>
        <family val="2"/>
        <scheme val="minor"/>
      </rPr>
      <t>LENA Grow to assist with Increased Teacher/Child interactions. LENA Grow is a system that counts turns (interactions) between teachers and children. Through a series of recordings we are able to see measurable  growth in communication with teachers who are struggling, or are personally challenging themselves to provide quality care each day by interacting appropriately with their students.  The Child Care Committee is updated on LENA Grow and approved the purchase.</t>
    </r>
    <r>
      <rPr>
        <b/>
        <sz val="12"/>
        <rFont val="Aptos Narrow"/>
        <family val="2"/>
        <scheme val="minor"/>
      </rPr>
      <t xml:space="preserve">
Targeted Outreach:</t>
    </r>
    <r>
      <rPr>
        <sz val="12"/>
        <rFont val="Aptos Narrow"/>
        <family val="2"/>
        <scheme val="minor"/>
      </rPr>
      <t xml:space="preserve"> 20 Classrooms</t>
    </r>
    <r>
      <rPr>
        <b/>
        <sz val="12"/>
        <rFont val="Aptos Narrow"/>
        <family val="2"/>
        <scheme val="minor"/>
      </rPr>
      <t xml:space="preserve"> </t>
    </r>
    <r>
      <rPr>
        <sz val="12"/>
        <rFont val="Aptos Narrow"/>
        <family val="2"/>
        <scheme val="minor"/>
      </rPr>
      <t xml:space="preserve">in 2-5 early learning programs
</t>
    </r>
    <r>
      <rPr>
        <b/>
        <sz val="12"/>
        <rFont val="Aptos Narrow"/>
        <family val="2"/>
        <scheme val="minor"/>
      </rPr>
      <t>Measurable Outcome</t>
    </r>
    <r>
      <rPr>
        <sz val="12"/>
        <rFont val="Aptos Narrow"/>
        <family val="2"/>
        <scheme val="minor"/>
      </rPr>
      <t xml:space="preserve">: The number of child care and early learning programs with infant/toddler teachers receiving mentoring assistance show increased scores in Texas Rising Star Category 2 (Teacher–Child Interactions). </t>
    </r>
  </si>
  <si>
    <t>Shared Service - Bright Wheel</t>
  </si>
  <si>
    <r>
      <t xml:space="preserve">
</t>
    </r>
    <r>
      <rPr>
        <b/>
        <sz val="12"/>
        <rFont val="Aptos Narrow"/>
        <family val="2"/>
        <scheme val="minor"/>
      </rPr>
      <t>Activity</t>
    </r>
    <r>
      <rPr>
        <sz val="12"/>
        <rFont val="Aptos Narrow"/>
        <family val="2"/>
        <scheme val="minor"/>
      </rPr>
      <t xml:space="preserve">: The Board will provide Brightwheel back office shared service solution to support programs in demonstrating an increase in parent involvement. This activity aligns with Board Plan strategy 3.3 Strengthen parent engagement and education on child care services.
</t>
    </r>
    <r>
      <rPr>
        <b/>
        <sz val="12"/>
        <rFont val="Aptos Narrow"/>
        <family val="2"/>
        <scheme val="minor"/>
      </rPr>
      <t xml:space="preserve">Targeted Outreach: </t>
    </r>
    <r>
      <rPr>
        <sz val="12"/>
        <rFont val="Aptos Narrow"/>
        <family val="2"/>
        <scheme val="minor"/>
      </rPr>
      <t xml:space="preserve">62 early learning programs 
</t>
    </r>
    <r>
      <rPr>
        <b/>
        <sz val="12"/>
        <rFont val="Aptos Narrow"/>
        <family val="2"/>
        <scheme val="minor"/>
      </rPr>
      <t>Measurable Outcome</t>
    </r>
    <r>
      <rPr>
        <sz val="12"/>
        <rFont val="Aptos Narrow"/>
        <family val="2"/>
        <scheme val="minor"/>
      </rPr>
      <t>: Goal is for all 62 programs to utilize Brightwheel to increase parent/teacher communication throughout the day. This will be evaluated at the end of the year via provider survey.</t>
    </r>
  </si>
  <si>
    <t>Wage Supplements - Staff Retention</t>
  </si>
  <si>
    <r>
      <rPr>
        <b/>
        <sz val="12"/>
        <rFont val="Aptos Narrow"/>
        <family val="2"/>
        <scheme val="minor"/>
      </rPr>
      <t>Activity</t>
    </r>
    <r>
      <rPr>
        <sz val="12"/>
        <rFont val="Aptos Narrow"/>
        <family val="2"/>
        <scheme val="minor"/>
      </rPr>
      <t xml:space="preserve">: The Board will provide child care program staff with a bonus to support staff retention. This activity aligns with Board Plan strategy 3.1 Strengthen and support the child care workforce. Programs have reached out to NETX over the last 2 years requesting assistance with staff retention, specifically, if we can offer bonuses for their staff. The issue was brought to our Board Child Care Committee who recommended and approved these stipends/bonuses be provided indefinitely or as long as funding allows. The bonuses are hand delivered to each facility employee receiving a stipend by Contractor staff. Wage supplements are recommended due to the low wages child care center staff receive. This encourages staff retention and gives incentives for quality teachers to pursue employment with child care centers.  This provides stability of workforce and stability of children's needs. Tenured and educated staff will have a higher wage supplement, thus encourages others to further their education which will increase quality child care as well. Each child care program staff will receive pay based on longevity and education levels. 
The amounts for longevity are: $25 employed 3-6 months, $50 7-12, $100 13-36, $200 37-60, $350 31-120, &amp; $500 121-200 months. $50 for CDA Certificate and $150 for an associates degree. </t>
    </r>
    <r>
      <rPr>
        <b/>
        <sz val="12"/>
        <rFont val="Aptos Narrow"/>
        <family val="2"/>
        <scheme val="minor"/>
      </rPr>
      <t xml:space="preserve">
Targeted Outreach: </t>
    </r>
    <r>
      <rPr>
        <sz val="12"/>
        <rFont val="Aptos Narrow"/>
        <family val="2"/>
        <scheme val="minor"/>
      </rPr>
      <t xml:space="preserve">Approx. 550 early learning staff within early learning programs across NETX 9 counties. 
</t>
    </r>
    <r>
      <rPr>
        <b/>
        <sz val="12"/>
        <rFont val="Aptos Narrow"/>
        <family val="2"/>
        <scheme val="minor"/>
      </rPr>
      <t>Measurable Outcome</t>
    </r>
    <r>
      <rPr>
        <sz val="12"/>
        <rFont val="Aptos Narrow"/>
        <family val="2"/>
        <scheme val="minor"/>
      </rPr>
      <t xml:space="preserve">: Success will be measured by the number of staff still employed when the 2nd round of incentives are paid out in Q3. 
</t>
    </r>
  </si>
  <si>
    <t>The needs were determined via input from surveys completed by CCS Families, Texas Rising Star Staff and child care programs.  
Success will be measured based on both Texas Rising Star scores and child care programs Continuous Quality Improvement Plan goals along with staff retention at child care programs.
The overall plan for spending CCQ and CQF funding is to align the spending to assist Texas Rising Star child care programs with meeting their Continuous Quality Improvement Plan goals to maintain or increase their Texas Rising Star rating and to support CCS programs to obtain initial Texas Rising Star certification by:
*supporting secondary educational attainment for teachers and administrators
*supporting professional development to assist with teacher/child interactions, curriculum, classroom management, and child development
*supporting professional development for child care program managers, directors, and assistant directors
*supporting programs with Texas Rising Star incentives
*supporting curriculum content delivery with evaluation and assessment tools based on child care program feedback
*supporting Shared Services with back office software 
*supporting child care programs with staff retention with wage supports to staff 
*supporting Texas Rising Star staff in obtaining/renewing their CDA</t>
  </si>
  <si>
    <t xml:space="preserve">Learning Materials and/or Outdoor Materials
</t>
  </si>
  <si>
    <r>
      <rPr>
        <b/>
        <sz val="12"/>
        <rFont val="Aptos Narrow"/>
        <family val="2"/>
        <scheme val="minor"/>
      </rPr>
      <t>Activity</t>
    </r>
    <r>
      <rPr>
        <sz val="12"/>
        <rFont val="Aptos Narrow"/>
        <family val="2"/>
        <scheme val="minor"/>
      </rPr>
      <t xml:space="preserve">: Provide infant and toddler learning materials, as well as outdoor materials for Texas Rising Star-certified child care programs. These materials will help programs raise or maintain their star level for Recertification between 10/01/2024-09/30/2025. Feedback from the Needs Assessment Survey conducted in September 2024 information was collected from 6 Texas Rising Star mentors and staff and 21 child care programs and 75 CCS families indicated a need for gross motor materials, furniture, and manipulatives. Each program will receive $1000 per classroom to spend with Lakeshore, with an average of 4 infant and toddler classrooms per program. This activity is designed to assist programs with meeting classroom instructional learning goals or enhancing their environments.  
</t>
    </r>
    <r>
      <rPr>
        <b/>
        <sz val="12"/>
        <rFont val="Aptos Narrow"/>
        <family val="2"/>
        <scheme val="minor"/>
      </rPr>
      <t>Target Outreach:</t>
    </r>
    <r>
      <rPr>
        <sz val="12"/>
        <rFont val="Aptos Narrow"/>
        <family val="2"/>
        <scheme val="minor"/>
      </rPr>
      <t xml:space="preserve"> up to 45 Texas Rising Star-certified child care programs
</t>
    </r>
    <r>
      <rPr>
        <b/>
        <sz val="12"/>
        <rFont val="Aptos Narrow"/>
        <family val="2"/>
        <scheme val="minor"/>
      </rPr>
      <t xml:space="preserve">Measurable Outcome: </t>
    </r>
    <r>
      <rPr>
        <sz val="12"/>
        <rFont val="Aptos Narrow"/>
        <family val="2"/>
        <scheme val="minor"/>
      </rPr>
      <t>The success of this activity will be measured by child care programs meeting their Continuous Quality Improvement Plan goals for environments. An increase in the number of child care programs maintaining or raising their Texas Rising Star Certification Star level with higher assessment scores in Category 4.</t>
    </r>
  </si>
  <si>
    <r>
      <rPr>
        <b/>
        <sz val="12"/>
        <rFont val="Aptos Narrow"/>
        <family val="2"/>
        <scheme val="minor"/>
      </rPr>
      <t>Activity</t>
    </r>
    <r>
      <rPr>
        <sz val="12"/>
        <rFont val="Aptos Narrow"/>
        <family val="2"/>
        <scheme val="minor"/>
      </rPr>
      <t xml:space="preserve">: Provide Infant and toddler curriculum to child care programs working toward Texas Rising Star certification, as well as child care programs that  are currently Texas Rising Star certified. Feedback from the Needs Assessment Survey conducted in September 2024 where information was collected from 6 Texas Rising Star mentors and staff and 21 child care programs and 75 CCS families indicated that programs use a mix of Teaching Strategies and FrogStreet, and some would like to print copies of CLI Engage Circle Infant and Toddler curriculum. This activity is designed to assist child care programs with meeting classroom instructional goals.
</t>
    </r>
    <r>
      <rPr>
        <b/>
        <sz val="12"/>
        <rFont val="Aptos Narrow"/>
        <family val="2"/>
        <scheme val="minor"/>
      </rPr>
      <t xml:space="preserve">Target Outreach: </t>
    </r>
    <r>
      <rPr>
        <sz val="12"/>
        <rFont val="Aptos Narrow"/>
        <family val="2"/>
        <scheme val="minor"/>
      </rPr>
      <t xml:space="preserve">up to 35 child care programs working toward Texas Rising Star certification, as well as to up to 10 child care programs that  are currently Texas Rising Star certified
</t>
    </r>
    <r>
      <rPr>
        <b/>
        <sz val="12"/>
        <rFont val="Aptos Narrow"/>
        <family val="2"/>
        <scheme val="minor"/>
      </rPr>
      <t>Measurable Outcome:</t>
    </r>
    <r>
      <rPr>
        <sz val="12"/>
        <rFont val="Aptos Narrow"/>
        <family val="2"/>
        <scheme val="minor"/>
      </rPr>
      <t xml:space="preserve"> The success of this activity will be measured by child care programs meeting their Continuous Quality Improvement Plan goals for classroom instruction. An increase in children's language development or Social Emotional Learning competencies (as measured by a validated tool).</t>
    </r>
  </si>
  <si>
    <t>Curriculum materials</t>
  </si>
  <si>
    <r>
      <rPr>
        <b/>
        <sz val="12"/>
        <rFont val="Aptos Narrow"/>
        <family val="2"/>
        <scheme val="minor"/>
      </rPr>
      <t>Activity</t>
    </r>
    <r>
      <rPr>
        <sz val="12"/>
        <rFont val="Aptos Narrow"/>
        <family val="2"/>
        <scheme val="minor"/>
      </rPr>
      <t xml:space="preserve">: Provide infant and toddler materials to support curriculum implementation for child care programs working toward Texas Rising Star certification and child care programs that are currently Texas Rising Star certified. Feedback from the Needs Assessment Survey conducted in September 2024 where information was collected from 6 Texas Rising Star mentors and staff and 21 child care programs and 75 CCS families indicated that programs use a mix of Teaching Strategies, FrogStreet, and the CLI Engage CIRCLE Infant and Toddler curriculum. This activity is designed to assist child care programs with meeting classroom instructional goals and support curriculum goals.
</t>
    </r>
    <r>
      <rPr>
        <b/>
        <sz val="12"/>
        <rFont val="Aptos Narrow"/>
        <family val="2"/>
        <scheme val="minor"/>
      </rPr>
      <t>Target Outreach:</t>
    </r>
    <r>
      <rPr>
        <sz val="12"/>
        <rFont val="Aptos Narrow"/>
        <family val="2"/>
        <scheme val="minor"/>
      </rPr>
      <t xml:space="preserve"> up to 35 child care programs working toward Texas Rising Star certification, as well as to up to 10 child care programs that  are currently Texas Rising Star certified
</t>
    </r>
    <r>
      <rPr>
        <b/>
        <sz val="12"/>
        <rFont val="Aptos Narrow"/>
        <family val="2"/>
        <scheme val="minor"/>
      </rPr>
      <t>Measurable Outcome:</t>
    </r>
    <r>
      <rPr>
        <sz val="12"/>
        <rFont val="Aptos Narrow"/>
        <family val="2"/>
        <scheme val="minor"/>
      </rPr>
      <t xml:space="preserve"> The success of this activity will be measured by child care programs meeting their Continuous Quality Improvement Plan goals for classroom instruction. An increase in children's language development or Social Emotional Learning competencies (as measured by a validated tool).</t>
    </r>
  </si>
  <si>
    <t xml:space="preserve">Professional Development - Curriculum </t>
  </si>
  <si>
    <r>
      <rPr>
        <b/>
        <sz val="12"/>
        <rFont val="Aptos Narrow"/>
        <family val="2"/>
        <scheme val="minor"/>
      </rPr>
      <t>Activity</t>
    </r>
    <r>
      <rPr>
        <sz val="12"/>
        <rFont val="Aptos Narrow"/>
        <family val="2"/>
        <scheme val="minor"/>
      </rPr>
      <t xml:space="preserve">: Provide Infant and toddler professional development for curriculum implementation for child care programs working towards Texas Rising Star certification and child care programs who are currently Texas Rising Star certified. Feedback from the Needs Assessment Survey conducted in September 2024 where information was collected from 6 Texas Rising Star mentors and staff and 21 child care programs and 75 CCS families indicated that some programs use a mix of Teaching Strategies, Frog Street, and CLI engage Circle Infant and Toddler curriculum and would like support in implementing curriculum and lesson planning. This activity is designed to assist child care programs with meeting classroom instructional goals.
</t>
    </r>
    <r>
      <rPr>
        <b/>
        <sz val="12"/>
        <rFont val="Aptos Narrow"/>
        <family val="2"/>
        <scheme val="minor"/>
      </rPr>
      <t>Target Outreach:</t>
    </r>
    <r>
      <rPr>
        <sz val="12"/>
        <rFont val="Aptos Narrow"/>
        <family val="2"/>
        <scheme val="minor"/>
      </rPr>
      <t xml:space="preserve"> up to 35 child care programs working toward Texas Rising Star certification, as well as to up to 10 child care programs that  are currently Texas Rising Star certified
</t>
    </r>
    <r>
      <rPr>
        <b/>
        <sz val="12"/>
        <rFont val="Aptos Narrow"/>
        <family val="2"/>
        <scheme val="minor"/>
      </rPr>
      <t>Measurable Outcome:</t>
    </r>
    <r>
      <rPr>
        <sz val="12"/>
        <rFont val="Aptos Narrow"/>
        <family val="2"/>
        <scheme val="minor"/>
      </rPr>
      <t xml:space="preserve"> The success of this activity will be measured by child care programs meeting their Continuous Quality Improvement Plan goals for classroom instruction. An increase in children's language development or Social Emotional Learning competencies (as measured by a validated tool). 
</t>
    </r>
    <r>
      <rPr>
        <b/>
        <sz val="12"/>
        <color rgb="FFC00000"/>
        <rFont val="Aptos Narrow"/>
        <family val="2"/>
        <scheme val="minor"/>
      </rPr>
      <t xml:space="preserve">Update Q4: </t>
    </r>
    <r>
      <rPr>
        <sz val="12"/>
        <color rgb="FFC00000"/>
        <rFont val="Aptos Narrow"/>
        <family val="2"/>
        <scheme val="minor"/>
      </rPr>
      <t>Funding was increased by $6,000 due to an increased need for the professional development, as well as an increase in the need for portal access. The amount needed was more than originally budgeted to serve the original outreach.</t>
    </r>
  </si>
  <si>
    <t>Infant and Toddler Teacher/Child Interactions Support (LENA Grow)</t>
  </si>
  <si>
    <r>
      <rPr>
        <b/>
        <sz val="12"/>
        <rFont val="Aptos Narrow"/>
        <family val="2"/>
        <scheme val="minor"/>
      </rPr>
      <t>Activity</t>
    </r>
    <r>
      <rPr>
        <sz val="12"/>
        <rFont val="Aptos Narrow"/>
        <family val="2"/>
        <scheme val="minor"/>
      </rPr>
      <t xml:space="preserve">: Provide infant and toddler classrooms with support in teacher child interactions and language development with Lena Grow. This activity will support the Board's strategy in supporting professional development to assist with teacher/child interactions. The activity will work to train teachers how to have conversational turns promoting language development with early talk technology and a data driven program. 
</t>
    </r>
    <r>
      <rPr>
        <b/>
        <sz val="12"/>
        <rFont val="Aptos Narrow"/>
        <family val="2"/>
        <scheme val="minor"/>
      </rPr>
      <t>Target Outreach:</t>
    </r>
    <r>
      <rPr>
        <b/>
        <sz val="12"/>
        <color theme="1"/>
        <rFont val="Aptos Narrow"/>
        <family val="2"/>
        <scheme val="minor"/>
      </rPr>
      <t xml:space="preserve"> </t>
    </r>
    <r>
      <rPr>
        <sz val="12"/>
        <color theme="1"/>
        <rFont val="Aptos Narrow"/>
        <family val="2"/>
        <scheme val="minor"/>
      </rPr>
      <t>4</t>
    </r>
    <r>
      <rPr>
        <b/>
        <sz val="12"/>
        <rFont val="Aptos Narrow"/>
        <family val="2"/>
        <scheme val="minor"/>
      </rPr>
      <t xml:space="preserve"> </t>
    </r>
    <r>
      <rPr>
        <sz val="12"/>
        <rFont val="Aptos Narrow"/>
        <family val="2"/>
        <scheme val="minor"/>
      </rPr>
      <t>child care programs - supporting approx.</t>
    </r>
    <r>
      <rPr>
        <b/>
        <sz val="12"/>
        <rFont val="Aptos Narrow"/>
        <family val="2"/>
        <scheme val="minor"/>
      </rPr>
      <t xml:space="preserve"> </t>
    </r>
    <r>
      <rPr>
        <sz val="12"/>
        <rFont val="Aptos Narrow"/>
        <family val="2"/>
        <scheme val="minor"/>
      </rPr>
      <t xml:space="preserve">10 infant and toddler classrooms
</t>
    </r>
    <r>
      <rPr>
        <b/>
        <sz val="12"/>
        <rFont val="Aptos Narrow"/>
        <family val="2"/>
        <scheme val="minor"/>
      </rPr>
      <t>Measurable Outcome:</t>
    </r>
    <r>
      <rPr>
        <sz val="12"/>
        <rFont val="Aptos Narrow"/>
        <family val="2"/>
        <scheme val="minor"/>
      </rPr>
      <t xml:space="preserve"> The success of this activity will be measured by child care programs meeting their Continuous Quality Improvement Plan goals for language facilitation and support. An increase in the number of child care programs maintaining or raising their Texas Rising Star Certification Star level and higher assessment scores in Category 2.
</t>
    </r>
    <r>
      <rPr>
        <b/>
        <sz val="12"/>
        <color rgb="FFC00000"/>
        <rFont val="Aptos Narrow"/>
        <family val="2"/>
        <scheme val="minor"/>
      </rPr>
      <t>Update Q4:</t>
    </r>
    <r>
      <rPr>
        <sz val="12"/>
        <color rgb="FFC00000"/>
        <rFont val="Aptos Narrow"/>
        <family val="2"/>
        <scheme val="minor"/>
      </rPr>
      <t xml:space="preserve"> Funding was increased by $2,000 to support target outreach.</t>
    </r>
  </si>
  <si>
    <t>Infant and Toddler Professional Development</t>
  </si>
  <si>
    <r>
      <rPr>
        <b/>
        <sz val="12"/>
        <rFont val="Aptos Narrow"/>
        <family val="2"/>
        <scheme val="minor"/>
      </rPr>
      <t>Activity</t>
    </r>
    <r>
      <rPr>
        <sz val="12"/>
        <rFont val="Aptos Narrow"/>
        <family val="2"/>
        <scheme val="minor"/>
      </rPr>
      <t xml:space="preserve">: Provide professional development workshops for infant and toddler child care teachers. This activity is designed to increase professional development hours and increase quality interactions for child care teachers. Feedback from Texas Rising Star mentors and child care programs indicates that training should include topics such as Children with Special Needs, Guidance and Discipline, Teacher Child Interactions, and Parent Resources and Communication Support. In person or virtual trainings will be conducted up to 4 times a year and include trainers from Lakeshore and other training providers based on topic. 
</t>
    </r>
    <r>
      <rPr>
        <b/>
        <sz val="12"/>
        <rFont val="Aptos Narrow"/>
        <family val="2"/>
        <scheme val="minor"/>
      </rPr>
      <t>Target Outreach</t>
    </r>
    <r>
      <rPr>
        <sz val="12"/>
        <rFont val="Aptos Narrow"/>
        <family val="2"/>
        <scheme val="minor"/>
      </rPr>
      <t xml:space="preserve">: up to 100 infant and toddler child care teachers.
</t>
    </r>
    <r>
      <rPr>
        <b/>
        <sz val="12"/>
        <rFont val="Aptos Narrow"/>
        <family val="2"/>
        <scheme val="minor"/>
      </rPr>
      <t xml:space="preserve">Measurable Outcome: </t>
    </r>
    <r>
      <rPr>
        <sz val="12"/>
        <rFont val="Aptos Narrow"/>
        <family val="2"/>
        <scheme val="minor"/>
      </rPr>
      <t>The success of this activity will be measured by child care programs meeting their Continuous Quality Improvement Plan goals for child care teacher training. An increase in delivery of higher quality interactions and a decrease in the number of deficiencies cited by Child Care Regulation.</t>
    </r>
    <r>
      <rPr>
        <sz val="12"/>
        <color rgb="FFFF0000"/>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Funding was increased by $5,000 due to due to an increased need for the professional development, as well as an increase in the need for portal access. The amount needed was more than originally budgeted to serve the original outreach.</t>
    </r>
  </si>
  <si>
    <t>College Scholarships</t>
  </si>
  <si>
    <r>
      <rPr>
        <b/>
        <sz val="12"/>
        <rFont val="Aptos Narrow"/>
        <family val="2"/>
        <scheme val="minor"/>
      </rPr>
      <t>Activity</t>
    </r>
    <r>
      <rPr>
        <sz val="12"/>
        <rFont val="Aptos Narrow"/>
        <family val="2"/>
        <scheme val="minor"/>
      </rPr>
      <t xml:space="preserve">: Provide tuition and books for child care teachers to obtain their Associates degree in child development. Feedback from the Needs Assessment Survey conducted in September 2024 where information was collected from 6 Texas Rising Star mentors and staff and 21 child care programs and 75 CCS families indicated that this activity is wanted and supported by a majority of child care programs. This activity is designed to increase child care teacher education and delivery of higher quality interactions.
</t>
    </r>
    <r>
      <rPr>
        <b/>
        <sz val="12"/>
        <rFont val="Aptos Narrow"/>
        <family val="2"/>
        <scheme val="minor"/>
      </rPr>
      <t>Target Outreach:</t>
    </r>
    <r>
      <rPr>
        <sz val="12"/>
        <rFont val="Aptos Narrow"/>
        <family val="2"/>
        <scheme val="minor"/>
      </rPr>
      <t xml:space="preserve"> up to 25 child care teachers
</t>
    </r>
    <r>
      <rPr>
        <b/>
        <sz val="12"/>
        <rFont val="Aptos Narrow"/>
        <family val="2"/>
        <scheme val="minor"/>
      </rPr>
      <t xml:space="preserve">Measurable Outcome: </t>
    </r>
    <r>
      <rPr>
        <sz val="12"/>
        <rFont val="Aptos Narrow"/>
        <family val="2"/>
        <scheme val="minor"/>
      </rPr>
      <t>The success of this activity will be measured by child care programs meeting their Continuous Quality Improvement Plan goals for teacher education. An increase of child care teachers pursuing or attaining a college degree in early childhood education.</t>
    </r>
  </si>
  <si>
    <t xml:space="preserve">Professional Development for Child Care Administrators </t>
  </si>
  <si>
    <r>
      <t xml:space="preserve">Activity: </t>
    </r>
    <r>
      <rPr>
        <sz val="12"/>
        <rFont val="Aptos Narrow"/>
        <family val="2"/>
        <scheme val="minor"/>
      </rPr>
      <t xml:space="preserve">Provide professional development workshops in management for child care administrators. In-person or virtual trainings will be scheduled up to four (4) times a year and will include trainers from Lakeshore and other training providers based on topic. This includes cost for instructors and materials to support the training. This activity is designed to increase professional development hours in management specific needs for child care administrators. </t>
    </r>
    <r>
      <rPr>
        <b/>
        <sz val="12"/>
        <rFont val="Aptos Narrow"/>
        <family val="2"/>
        <scheme val="minor"/>
      </rPr>
      <t xml:space="preserve">
Target Outreach:</t>
    </r>
    <r>
      <rPr>
        <sz val="12"/>
        <rFont val="Aptos Narrow"/>
        <family val="2"/>
        <scheme val="minor"/>
      </rPr>
      <t xml:space="preserve"> up to 100 child care administrators</t>
    </r>
    <r>
      <rPr>
        <b/>
        <sz val="12"/>
        <rFont val="Aptos Narrow"/>
        <family val="2"/>
        <scheme val="minor"/>
      </rPr>
      <t xml:space="preserve">
Measurable Outcome: </t>
    </r>
    <r>
      <rPr>
        <sz val="12"/>
        <rFont val="Aptos Narrow"/>
        <family val="2"/>
        <scheme val="minor"/>
      </rPr>
      <t xml:space="preserve">The success for this activity will be measured by child care programs meeting their Continuous Quality Improvement Plan goals for administrator training. An increase of administrators trained in leadership and management and a decrease in the number of deficiencies cited by Child Care Regulation. 
</t>
    </r>
    <r>
      <rPr>
        <b/>
        <sz val="12"/>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Funding for this activity decreased from $37,000 to $7,000 due to more virtual trainings being offered, thus lowering the overall cost. $25,000 was moved to Admin and other professional development activities to also include curriculum support. The remaining $5,000 was moved to Infant Toddler Professional Development.</t>
    </r>
  </si>
  <si>
    <t>Monthly Meetings (PLC) - Director or Staff</t>
  </si>
  <si>
    <r>
      <rPr>
        <b/>
        <sz val="12"/>
        <rFont val="Aptos Narrow"/>
        <family val="2"/>
        <scheme val="minor"/>
      </rPr>
      <t>Activity</t>
    </r>
    <r>
      <rPr>
        <sz val="12"/>
        <rFont val="Aptos Narrow"/>
        <family val="2"/>
        <scheme val="minor"/>
      </rPr>
      <t xml:space="preserve">: Provide monthly meetings offering  support, resources, training and mentorship to child care program owners, directors or staff. Feedback from participating child care programs indicate that it is beneficial for program growth and business development. The budget will cover fees or trainers or speakers and cost associated with meeting spaces.   
</t>
    </r>
    <r>
      <rPr>
        <b/>
        <sz val="12"/>
        <rFont val="Aptos Narrow"/>
        <family val="2"/>
        <scheme val="minor"/>
      </rPr>
      <t>Target Outreach:</t>
    </r>
    <r>
      <rPr>
        <sz val="12"/>
        <rFont val="Aptos Narrow"/>
        <family val="2"/>
        <scheme val="minor"/>
      </rPr>
      <t xml:space="preserve"> approx. </t>
    </r>
    <r>
      <rPr>
        <sz val="12"/>
        <color theme="1"/>
        <rFont val="Aptos Narrow"/>
        <family val="2"/>
        <scheme val="minor"/>
      </rPr>
      <t>10</t>
    </r>
    <r>
      <rPr>
        <sz val="12"/>
        <rFont val="Aptos Narrow"/>
        <family val="2"/>
        <scheme val="minor"/>
      </rPr>
      <t xml:space="preserve"> child care program staff will participate monthl</t>
    </r>
    <r>
      <rPr>
        <sz val="12"/>
        <color theme="1"/>
        <rFont val="Aptos Narrow"/>
        <family val="2"/>
        <scheme val="minor"/>
      </rPr>
      <t>y (30 unduplicated</t>
    </r>
    <r>
      <rPr>
        <sz val="12"/>
        <rFont val="Aptos Narrow"/>
        <family val="2"/>
        <scheme val="minor"/>
      </rPr>
      <t xml:space="preserve"> total for the duration of the meetings)
</t>
    </r>
    <r>
      <rPr>
        <b/>
        <sz val="12"/>
        <rFont val="Aptos Narrow"/>
        <family val="2"/>
        <scheme val="minor"/>
      </rPr>
      <t xml:space="preserve">Measurable Outcome: </t>
    </r>
    <r>
      <rPr>
        <sz val="12"/>
        <rFont val="Aptos Narrow"/>
        <family val="2"/>
        <scheme val="minor"/>
      </rPr>
      <t xml:space="preserve">The number of child care programs that participate in the monthly meetings. Child care programs are able to stay open, expand, and have higher staff retention. 
</t>
    </r>
    <r>
      <rPr>
        <b/>
        <sz val="12"/>
        <color rgb="FFC00000"/>
        <rFont val="Aptos Narrow"/>
        <family val="2"/>
        <scheme val="minor"/>
      </rPr>
      <t>UPDATE Q4:</t>
    </r>
    <r>
      <rPr>
        <sz val="12"/>
        <color rgb="FFC00000"/>
        <rFont val="Aptos Narrow"/>
        <family val="2"/>
        <scheme val="minor"/>
      </rPr>
      <t xml:space="preserve"> Director meetings were held, however, funding ($2,000 allocated) was not needed. Funds were reallocated to LENA Grow Materials from Lakeshore to support the LENA Grow activity. </t>
    </r>
  </si>
  <si>
    <t xml:space="preserve">Professional Development for Child Care Staff </t>
  </si>
  <si>
    <r>
      <rPr>
        <b/>
        <sz val="12"/>
        <rFont val="Aptos Narrow"/>
        <family val="2"/>
        <scheme val="minor"/>
      </rPr>
      <t>Activity</t>
    </r>
    <r>
      <rPr>
        <sz val="12"/>
        <rFont val="Aptos Narrow"/>
        <family val="2"/>
        <scheme val="minor"/>
      </rPr>
      <t xml:space="preserve">: Provide professional development workshops for child care teachers. Feedback from Texas Rising Star mentors and child care programs indicates that training should include the following: Children with Special Needs, Guidance and Discipline, Teacher Child Interactions, and Parent Resources and Communication Support. In-person or virtual trainings will be scheduled up to four (4) times a year and will include trainers from Lakeshore and other training providers based on topic. This includes cost for instructors and materials to support training. This activity is designed to increase professional development hours and improve the quality of interactions for child care teachers.
</t>
    </r>
    <r>
      <rPr>
        <b/>
        <sz val="12"/>
        <rFont val="Aptos Narrow"/>
        <family val="2"/>
        <scheme val="minor"/>
      </rPr>
      <t>Target Outreach:</t>
    </r>
    <r>
      <rPr>
        <sz val="12"/>
        <rFont val="Aptos Narrow"/>
        <family val="2"/>
        <scheme val="minor"/>
      </rPr>
      <t xml:space="preserve"> up to 200 child care teachers
</t>
    </r>
    <r>
      <rPr>
        <b/>
        <sz val="12"/>
        <rFont val="Aptos Narrow"/>
        <family val="2"/>
        <scheme val="minor"/>
      </rPr>
      <t xml:space="preserve">Measurable Outcome: </t>
    </r>
    <r>
      <rPr>
        <sz val="12"/>
        <rFont val="Aptos Narrow"/>
        <family val="2"/>
        <scheme val="minor"/>
      </rPr>
      <t xml:space="preserve">The success of this activity will be measured by child care program meeting their Continuous Quality Improvement Plan goals for child care teacher training. An increase in delivery of higher quality interactions and a decrease in the number of deficiencies cited by Child Care Regulation. 
</t>
    </r>
    <r>
      <rPr>
        <b/>
        <sz val="12"/>
        <color rgb="FFC00000"/>
        <rFont val="Aptos Narrow"/>
        <family val="2"/>
        <scheme val="minor"/>
      </rPr>
      <t xml:space="preserve">Update Q4: </t>
    </r>
    <r>
      <rPr>
        <sz val="12"/>
        <color rgb="FFC00000"/>
        <rFont val="Aptos Narrow"/>
        <family val="2"/>
        <scheme val="minor"/>
      </rPr>
      <t>Funding was increased by $5,000 due to a need to provide supporting materials for the trainings.</t>
    </r>
  </si>
  <si>
    <r>
      <rPr>
        <b/>
        <sz val="12"/>
        <rFont val="Aptos Narrow"/>
        <family val="2"/>
        <scheme val="minor"/>
      </rPr>
      <t>Activity</t>
    </r>
    <r>
      <rPr>
        <sz val="12"/>
        <rFont val="Aptos Narrow"/>
        <family val="2"/>
        <scheme val="minor"/>
      </rPr>
      <t xml:space="preserve">: </t>
    </r>
    <r>
      <rPr>
        <strike/>
        <sz val="12"/>
        <rFont val="Aptos Narrow"/>
        <family val="2"/>
        <scheme val="minor"/>
      </rPr>
      <t>Mental Health and Wellness Training and/or Materials and Resources and Supports</t>
    </r>
    <r>
      <rPr>
        <sz val="12"/>
        <color rgb="FFC00000"/>
        <rFont val="Aptos Narrow"/>
        <family val="2"/>
        <scheme val="minor"/>
      </rPr>
      <t xml:space="preserve"> Family Engagement Activities: </t>
    </r>
    <r>
      <rPr>
        <sz val="12"/>
        <rFont val="Aptos Narrow"/>
        <family val="2"/>
        <scheme val="minor"/>
      </rPr>
      <t xml:space="preserve">Feedback from child care programs </t>
    </r>
    <r>
      <rPr>
        <sz val="12"/>
        <color rgb="FFC00000"/>
        <rFont val="Aptos Narrow"/>
        <family val="2"/>
        <scheme val="minor"/>
      </rPr>
      <t>and Texas Rising Star staff</t>
    </r>
    <r>
      <rPr>
        <sz val="12"/>
        <rFont val="Aptos Narrow"/>
        <family val="2"/>
        <scheme val="minor"/>
      </rPr>
      <t xml:space="preserve"> indicates that </t>
    </r>
    <r>
      <rPr>
        <strike/>
        <sz val="12"/>
        <rFont val="Aptos Narrow"/>
        <family val="2"/>
        <scheme val="minor"/>
      </rPr>
      <t>staff wellness</t>
    </r>
    <r>
      <rPr>
        <sz val="12"/>
        <rFont val="Aptos Narrow"/>
        <family val="2"/>
        <scheme val="minor"/>
      </rPr>
      <t xml:space="preserve"> </t>
    </r>
    <r>
      <rPr>
        <sz val="12"/>
        <color rgb="FFC00000"/>
        <rFont val="Aptos Narrow"/>
        <family val="2"/>
        <scheme val="minor"/>
      </rPr>
      <t>family engagement activities and</t>
    </r>
    <r>
      <rPr>
        <sz val="12"/>
        <rFont val="Aptos Narrow"/>
        <family val="2"/>
        <scheme val="minor"/>
      </rPr>
      <t xml:space="preserve"> resources are needed. Trainings will support </t>
    </r>
    <r>
      <rPr>
        <sz val="12"/>
        <color rgb="FFC00000"/>
        <rFont val="Aptos Narrow"/>
        <family val="2"/>
        <scheme val="minor"/>
      </rPr>
      <t>programs and their staff implement meaningful family engagement activities</t>
    </r>
    <r>
      <rPr>
        <sz val="12"/>
        <rFont val="Aptos Narrow"/>
        <family val="2"/>
        <scheme val="minor"/>
      </rPr>
      <t xml:space="preserve"> </t>
    </r>
    <r>
      <rPr>
        <strike/>
        <sz val="12"/>
        <rFont val="Aptos Narrow"/>
        <family val="2"/>
        <scheme val="minor"/>
      </rPr>
      <t>staff and early childhood mental health</t>
    </r>
    <r>
      <rPr>
        <sz val="12"/>
        <rFont val="Aptos Narrow"/>
        <family val="2"/>
        <scheme val="minor"/>
      </rPr>
      <t xml:space="preserve">. Materials will support training and information provided. 
</t>
    </r>
    <r>
      <rPr>
        <b/>
        <sz val="12"/>
        <rFont val="Aptos Narrow"/>
        <family val="2"/>
        <scheme val="minor"/>
      </rPr>
      <t>Target Outreach:</t>
    </r>
    <r>
      <rPr>
        <sz val="12"/>
        <rFont val="Aptos Narrow"/>
        <family val="2"/>
        <scheme val="minor"/>
      </rPr>
      <t xml:space="preserve"> up to</t>
    </r>
    <r>
      <rPr>
        <sz val="12"/>
        <color theme="1"/>
        <rFont val="Aptos Narrow"/>
        <family val="2"/>
        <scheme val="minor"/>
      </rPr>
      <t xml:space="preserve"> 40</t>
    </r>
    <r>
      <rPr>
        <sz val="12"/>
        <color rgb="FFFF0000"/>
        <rFont val="Aptos Narrow"/>
        <family val="2"/>
        <scheme val="minor"/>
      </rPr>
      <t xml:space="preserve"> </t>
    </r>
    <r>
      <rPr>
        <sz val="12"/>
        <rFont val="Aptos Narrow"/>
        <family val="2"/>
        <scheme val="minor"/>
      </rPr>
      <t xml:space="preserve">child care teachers </t>
    </r>
    <r>
      <rPr>
        <sz val="12"/>
        <color theme="1"/>
        <rFont val="Aptos Narrow"/>
        <family val="2"/>
        <scheme val="minor"/>
      </rPr>
      <t>and staff</t>
    </r>
    <r>
      <rPr>
        <sz val="12"/>
        <rFont val="Aptos Narrow"/>
        <family val="2"/>
        <scheme val="minor"/>
      </rPr>
      <t xml:space="preserve">
</t>
    </r>
    <r>
      <rPr>
        <b/>
        <sz val="12"/>
        <rFont val="Aptos Narrow"/>
        <family val="2"/>
        <scheme val="minor"/>
      </rPr>
      <t>Measurable Outcome:</t>
    </r>
    <r>
      <rPr>
        <sz val="12"/>
        <rFont val="Aptos Narrow"/>
        <family val="2"/>
        <scheme val="minor"/>
      </rPr>
      <t xml:space="preserve"> Increased wellness reported by child care and early learning program staff. Improved retention of child care and early learning program staff.
</t>
    </r>
    <r>
      <rPr>
        <b/>
        <sz val="12"/>
        <color rgb="FFC00000"/>
        <rFont val="Aptos Narrow"/>
        <family val="2"/>
        <scheme val="minor"/>
      </rPr>
      <t>UPDATE Q4:</t>
    </r>
    <r>
      <rPr>
        <sz val="12"/>
        <color rgb="FFC00000"/>
        <rFont val="Aptos Narrow"/>
        <family val="2"/>
        <scheme val="minor"/>
      </rPr>
      <t xml:space="preserve"> Mental Health and Wellness training was changed to a training that included Family Engagement activities based on feedback from child care programs and Texas Rising Star Staff. Upon completion of the activity, not all funds were needed as only $8,000 was spent. The remaining $12,000 were distributed to support the purchase of books, support Third Party Professional Development Reimbursement, due to a larger number of awardees, to support the Texas Rising Star Certification Incentive. </t>
    </r>
  </si>
  <si>
    <t>Third Party Professional Development  Reimbursement</t>
  </si>
  <si>
    <r>
      <rPr>
        <b/>
        <sz val="12"/>
        <rFont val="Aptos Narrow"/>
        <family val="2"/>
        <scheme val="minor"/>
      </rPr>
      <t>Activity</t>
    </r>
    <r>
      <rPr>
        <sz val="12"/>
        <rFont val="Aptos Narrow"/>
        <family val="2"/>
        <scheme val="minor"/>
      </rPr>
      <t xml:space="preserve">: Reimbursements to child care programs that register staff for Third Party (Amarillo College) professional development workshops for child care staff.  This activity is designed to increase professional development hours for child care staff to meet Category 1 requirements.  
</t>
    </r>
    <r>
      <rPr>
        <b/>
        <sz val="12"/>
        <rFont val="Aptos Narrow"/>
        <family val="2"/>
        <scheme val="minor"/>
      </rPr>
      <t>Target Outreach:</t>
    </r>
    <r>
      <rPr>
        <sz val="12"/>
        <rFont val="Aptos Narrow"/>
        <family val="2"/>
        <scheme val="minor"/>
      </rPr>
      <t xml:space="preserve"> up to 300 child care staff
</t>
    </r>
    <r>
      <rPr>
        <b/>
        <sz val="12"/>
        <rFont val="Aptos Narrow"/>
        <family val="2"/>
        <scheme val="minor"/>
      </rPr>
      <t xml:space="preserve">Measurable Outcome: </t>
    </r>
    <r>
      <rPr>
        <sz val="12"/>
        <rFont val="Aptos Narrow"/>
        <family val="2"/>
        <scheme val="minor"/>
      </rPr>
      <t>The success for this activity will be measured by child care programs meeting their Continuous Quality Improvement Plan goals for administrator training. An increase of staff meeting training hour requirements and a decrease in the number of deficiencies cited by CCR.</t>
    </r>
    <r>
      <rPr>
        <sz val="12"/>
        <color rgb="FFFF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Funding was increased by $2,000 due to the need for additional reimbursements.</t>
    </r>
  </si>
  <si>
    <r>
      <rPr>
        <b/>
        <sz val="12"/>
        <rFont val="Aptos Narrow"/>
        <family val="2"/>
        <scheme val="minor"/>
      </rPr>
      <t>Activity</t>
    </r>
    <r>
      <rPr>
        <sz val="12"/>
        <rFont val="Aptos Narrow"/>
        <family val="2"/>
        <scheme val="minor"/>
      </rPr>
      <t xml:space="preserve">: Provide professional development for curriculum implementation for child care programs working towards Texas Rising Star certification and child care programs that are currently Texas Rising Star certified. Feedback from the Needs Assessment Survey conducted in September 2024 where information was collected from 6 Texas Rising Star mentors and staff and 21 child care programs and 75 CCS families indicated that a mixed use of Teaching Strategies, FrogStreet, and CLI Engage Circle curriculum and would like support in implementing the curriculum and lesson planning. This activity is designed to assist child care programs with meeting classroom instructional goals.
</t>
    </r>
    <r>
      <rPr>
        <b/>
        <sz val="12"/>
        <rFont val="Aptos Narrow"/>
        <family val="2"/>
        <scheme val="minor"/>
      </rPr>
      <t>Target Outreach:</t>
    </r>
    <r>
      <rPr>
        <sz val="12"/>
        <rFont val="Aptos Narrow"/>
        <family val="2"/>
        <scheme val="minor"/>
      </rPr>
      <t xml:space="preserve"> up to 35 child care programs working toward Texas Rising Star certification, as well as to up to 10 child care programs that  are currently Texas Rising Star certified. Estimated total of </t>
    </r>
    <r>
      <rPr>
        <sz val="12"/>
        <color theme="1"/>
        <rFont val="Aptos Narrow"/>
        <family val="2"/>
        <scheme val="minor"/>
      </rPr>
      <t>80</t>
    </r>
    <r>
      <rPr>
        <sz val="12"/>
        <rFont val="Aptos Narrow"/>
        <family val="2"/>
        <scheme val="minor"/>
      </rPr>
      <t xml:space="preserve"> child care program staff
</t>
    </r>
    <r>
      <rPr>
        <b/>
        <sz val="12"/>
        <rFont val="Aptos Narrow"/>
        <family val="2"/>
        <scheme val="minor"/>
      </rPr>
      <t>Measurable Outcome:</t>
    </r>
    <r>
      <rPr>
        <sz val="12"/>
        <rFont val="Aptos Narrow"/>
        <family val="2"/>
        <scheme val="minor"/>
      </rPr>
      <t xml:space="preserve"> The success of this activity will be measured by child care program meeting their Continuous Quality Improvement Plan goals for classroom instruction. An increase in children's language development or Social Emotional Learning competencies (as measured by a validated tool).
</t>
    </r>
    <r>
      <rPr>
        <b/>
        <sz val="12"/>
        <color rgb="FFC00000"/>
        <rFont val="Aptos Narrow"/>
        <family val="2"/>
        <scheme val="minor"/>
      </rPr>
      <t>Update Q4:</t>
    </r>
    <r>
      <rPr>
        <sz val="12"/>
        <color rgb="FFC00000"/>
        <rFont val="Aptos Narrow"/>
        <family val="2"/>
        <scheme val="minor"/>
      </rPr>
      <t xml:space="preserve"> Funding was increased by $6,000 due to due to an increased need for the professional development, as well as an increase in the need for portal access.</t>
    </r>
  </si>
  <si>
    <t>Education Attainment Incentive</t>
  </si>
  <si>
    <r>
      <rPr>
        <b/>
        <sz val="12"/>
        <rFont val="Aptos Narrow"/>
        <family val="2"/>
        <scheme val="minor"/>
      </rPr>
      <t>Activity</t>
    </r>
    <r>
      <rPr>
        <sz val="12"/>
        <rFont val="Aptos Narrow"/>
        <family val="2"/>
        <scheme val="minor"/>
      </rPr>
      <t xml:space="preserve">: This activity is designed to incentivize child care teachers enrolled in college courses to complete a certification or degree in child development.
</t>
    </r>
    <r>
      <rPr>
        <b/>
        <sz val="12"/>
        <rFont val="Aptos Narrow"/>
        <family val="2"/>
        <scheme val="minor"/>
      </rPr>
      <t>Target Outreach:</t>
    </r>
    <r>
      <rPr>
        <sz val="12"/>
        <rFont val="Aptos Narrow"/>
        <family val="2"/>
        <scheme val="minor"/>
      </rPr>
      <t xml:space="preserve"> 12 teachers
</t>
    </r>
    <r>
      <rPr>
        <b/>
        <sz val="12"/>
        <rFont val="Aptos Narrow"/>
        <family val="2"/>
        <scheme val="minor"/>
      </rPr>
      <t>Measurable Outcome:</t>
    </r>
    <r>
      <rPr>
        <sz val="12"/>
        <rFont val="Aptos Narrow"/>
        <family val="2"/>
        <scheme val="minor"/>
      </rPr>
      <t xml:space="preserve"> The success for this activity will be measured by child care program meeting their Continuous Quality Improvement Plan goals for teacher education. An increase of child care teachers pursuing or attaining a certification or college degree in early childhood education. 
</t>
    </r>
    <r>
      <rPr>
        <b/>
        <sz val="12"/>
        <color rgb="FFC00000"/>
        <rFont val="Aptos Narrow"/>
        <family val="2"/>
        <scheme val="minor"/>
      </rPr>
      <t xml:space="preserve">Update Q4: </t>
    </r>
    <r>
      <rPr>
        <sz val="12"/>
        <color rgb="FFC00000"/>
        <rFont val="Aptos Narrow"/>
        <family val="2"/>
        <scheme val="minor"/>
      </rPr>
      <t>Funding was increased by $2,000 due to a larger number of awardees than originally budgeted for.</t>
    </r>
  </si>
  <si>
    <t>Child Development Associate (CDA) Scholarships</t>
  </si>
  <si>
    <r>
      <rPr>
        <b/>
        <sz val="12"/>
        <rFont val="Aptos Narrow"/>
        <family val="2"/>
        <scheme val="minor"/>
      </rPr>
      <t>Activity</t>
    </r>
    <r>
      <rPr>
        <sz val="12"/>
        <rFont val="Aptos Narrow"/>
        <family val="2"/>
        <scheme val="minor"/>
      </rPr>
      <t xml:space="preserve">: Provide voucher for child care teachers to obtain or renew their Child Development Associate (CDA) credential.  This activity is designed to increase child care teacher training and delivery of higher quality interactions.
</t>
    </r>
    <r>
      <rPr>
        <b/>
        <sz val="12"/>
        <rFont val="Aptos Narrow"/>
        <family val="2"/>
        <scheme val="minor"/>
      </rPr>
      <t>Target Outreach:</t>
    </r>
    <r>
      <rPr>
        <sz val="12"/>
        <rFont val="Aptos Narrow"/>
        <family val="2"/>
        <scheme val="minor"/>
      </rPr>
      <t xml:space="preserve"> up to 5 child care teachers
</t>
    </r>
    <r>
      <rPr>
        <b/>
        <sz val="12"/>
        <rFont val="Aptos Narrow"/>
        <family val="2"/>
        <scheme val="minor"/>
      </rPr>
      <t>Measurable Outcome:</t>
    </r>
    <r>
      <rPr>
        <sz val="12"/>
        <rFont val="Aptos Narrow"/>
        <family val="2"/>
        <scheme val="minor"/>
      </rPr>
      <t xml:space="preserve"> The success of this activity will be measured by child care program meeting their Continuous Quality Improvement Plan goals for teacher education. An increase in delivery of higher quality interactions. 
</t>
    </r>
    <r>
      <rPr>
        <b/>
        <sz val="12"/>
        <color rgb="FFC00000"/>
        <rFont val="Aptos Narrow"/>
        <family val="2"/>
        <scheme val="minor"/>
      </rPr>
      <t xml:space="preserve">UPDATE Q4: </t>
    </r>
    <r>
      <rPr>
        <sz val="12"/>
        <color rgb="FFC00000"/>
        <rFont val="Aptos Narrow"/>
        <family val="2"/>
        <scheme val="minor"/>
      </rPr>
      <t>Due to a low request for reimbursement ($125), the rest of the funds ($2,375) were reallocated to purchasing books for child care programs working on their annual monitoring visits.</t>
    </r>
  </si>
  <si>
    <t>Texas Rising Star Certification Incentive</t>
  </si>
  <si>
    <r>
      <rPr>
        <b/>
        <sz val="12"/>
        <rFont val="Aptos Narrow"/>
        <family val="2"/>
        <scheme val="minor"/>
      </rPr>
      <t>Activity</t>
    </r>
    <r>
      <rPr>
        <sz val="12"/>
        <rFont val="Aptos Narrow"/>
        <family val="2"/>
        <scheme val="minor"/>
      </rPr>
      <t xml:space="preserve">: Provide incentive bonuses for Texas Rising Star programs going through recertification and programs achieving Initial Certification between 10/01/2024-09/30/2025. This activity is designed to incentivize child care programs to maintain or improve their Texas Rising Star certification.
</t>
    </r>
    <r>
      <rPr>
        <b/>
        <sz val="12"/>
        <rFont val="Aptos Narrow"/>
        <family val="2"/>
        <scheme val="minor"/>
      </rPr>
      <t>Target Outreach:</t>
    </r>
    <r>
      <rPr>
        <sz val="12"/>
        <rFont val="Aptos Narrow"/>
        <family val="2"/>
        <scheme val="minor"/>
      </rPr>
      <t xml:space="preserve"> 45 Texas Rising Star programs going through recertification and up to 10 Initial Certifications
</t>
    </r>
    <r>
      <rPr>
        <b/>
        <sz val="12"/>
        <rFont val="Aptos Narrow"/>
        <family val="2"/>
        <scheme val="minor"/>
      </rPr>
      <t>Measurable Outcome:</t>
    </r>
    <r>
      <rPr>
        <sz val="12"/>
        <rFont val="Aptos Narrow"/>
        <family val="2"/>
        <scheme val="minor"/>
      </rPr>
      <t xml:space="preserve"> The success of this activity will be measured by child care program obtaining Texas Rising Star recertification. An increase in the number of child care program maintaining or raising their Texas Rising Star Certification Star level.
</t>
    </r>
    <r>
      <rPr>
        <b/>
        <sz val="12"/>
        <color rgb="FFC00000"/>
        <rFont val="Aptos Narrow"/>
        <family val="2"/>
        <scheme val="minor"/>
      </rPr>
      <t>Update Q4:</t>
    </r>
    <r>
      <rPr>
        <sz val="12"/>
        <color rgb="FFC00000"/>
        <rFont val="Aptos Narrow"/>
        <family val="2"/>
        <scheme val="minor"/>
      </rPr>
      <t xml:space="preserve"> Funding was increased by $2,000 due to additional awards needed.</t>
    </r>
  </si>
  <si>
    <t>Texas Rising Star Participation Incentives for Onboarding Programs</t>
  </si>
  <si>
    <r>
      <rPr>
        <b/>
        <sz val="12"/>
        <rFont val="Aptos Narrow"/>
        <family val="2"/>
        <scheme val="minor"/>
      </rPr>
      <t>Activity</t>
    </r>
    <r>
      <rPr>
        <sz val="12"/>
        <rFont val="Aptos Narrow"/>
        <family val="2"/>
        <scheme val="minor"/>
      </rPr>
      <t xml:space="preserve">: Provide incentive bonuses for Texas Rising Star programs undergoing onboarding to Texas Rising Star between 10/01/2024-09/30/2025. This activity is designed to incentivize child care programs to attain Texas Rising Star certification.
</t>
    </r>
    <r>
      <rPr>
        <b/>
        <sz val="12"/>
        <rFont val="Aptos Narrow"/>
        <family val="2"/>
        <scheme val="minor"/>
      </rPr>
      <t>Target Outreach:</t>
    </r>
    <r>
      <rPr>
        <sz val="12"/>
        <rFont val="Aptos Narrow"/>
        <family val="2"/>
        <scheme val="minor"/>
      </rPr>
      <t xml:space="preserve"> up to 10 Texas Rising Star programs undergoing onboarding to Texas Rising Star
</t>
    </r>
    <r>
      <rPr>
        <b/>
        <sz val="12"/>
        <rFont val="Aptos Narrow"/>
        <family val="2"/>
        <scheme val="minor"/>
      </rPr>
      <t>Measurable Outcome:</t>
    </r>
    <r>
      <rPr>
        <sz val="12"/>
        <rFont val="Aptos Narrow"/>
        <family val="2"/>
        <scheme val="minor"/>
      </rPr>
      <t xml:space="preserve"> The success of this activity will be measured by child care programs obtaining Texas Rising Star certification. An increase in the number of child care programs obtaining their Texas Rising Star Certification.</t>
    </r>
    <r>
      <rPr>
        <sz val="12"/>
        <color rgb="FFFF0000"/>
        <rFont val="Aptos Narrow"/>
        <family val="2"/>
        <scheme val="minor"/>
      </rPr>
      <t xml:space="preserve"> 
</t>
    </r>
    <r>
      <rPr>
        <b/>
        <sz val="12"/>
        <color rgb="FFC00000"/>
        <rFont val="Aptos Narrow"/>
        <family val="2"/>
        <scheme val="minor"/>
      </rPr>
      <t xml:space="preserve">
UPDATE Q4:</t>
    </r>
    <r>
      <rPr>
        <sz val="12"/>
        <color rgb="FFC00000"/>
        <rFont val="Aptos Narrow"/>
        <family val="2"/>
        <scheme val="minor"/>
      </rPr>
      <t xml:space="preserve"> Due to a low number of onboarded programs (50% of outreach) only half of the funding was needed. Therefore, $17,500 was reallocated to the Expansion activities. </t>
    </r>
  </si>
  <si>
    <t>Learning Materials and/or Outdoor Materials - certified programs</t>
  </si>
  <si>
    <r>
      <t xml:space="preserve">Activity: </t>
    </r>
    <r>
      <rPr>
        <sz val="12"/>
        <rFont val="Aptos Narrow"/>
        <family val="2"/>
        <scheme val="minor"/>
      </rPr>
      <t xml:space="preserve">Provide preschool &amp; school-age learning materials and/or outdoor materials for Texas Rising Star-certified child care programs to raise or maintain star level for recertification between 10/01/2024-09/30/2025. Feedback from the Needs Assessment Survey conducted in September 2024 where information was collected from 6 Texas Rising Star mentors and staff and 21 child care programs and 75 CCS families indicated a need for gross motor materials, furniture, and manipulatives. Programs will have $1000 per classroom to spend with Lakeshore. Child care programs on average have 3 classrooms for preschool and school-age children. This activity is designed to assist programs in meeting classroom instructional learning goals and enhancing their environments. </t>
    </r>
    <r>
      <rPr>
        <b/>
        <sz val="12"/>
        <rFont val="Aptos Narrow"/>
        <family val="2"/>
        <scheme val="minor"/>
      </rPr>
      <t xml:space="preserve"> 
Target Outreach: </t>
    </r>
    <r>
      <rPr>
        <sz val="12"/>
        <rFont val="Aptos Narrow"/>
        <family val="2"/>
        <scheme val="minor"/>
      </rPr>
      <t>up to 45 Texas Rising Star-certified child care programs</t>
    </r>
    <r>
      <rPr>
        <b/>
        <sz val="12"/>
        <rFont val="Aptos Narrow"/>
        <family val="2"/>
        <scheme val="minor"/>
      </rPr>
      <t xml:space="preserve">
Measurable Outcome: </t>
    </r>
    <r>
      <rPr>
        <sz val="12"/>
        <rFont val="Aptos Narrow"/>
        <family val="2"/>
        <scheme val="minor"/>
      </rPr>
      <t>The success of this activity will be measured by child care programs meeting their Continuous Quality Improvement Plan goals for environments. An increase in the number of child care programs maintaining or raising their Texas Rising Star Certification Star level and higher assessment scores in Category 4.</t>
    </r>
    <r>
      <rPr>
        <b/>
        <sz val="12"/>
        <rFont val="Aptos Narrow"/>
        <family val="2"/>
        <scheme val="minor"/>
      </rPr>
      <t xml:space="preserve"> 
Update Q3:</t>
    </r>
    <r>
      <rPr>
        <sz val="12"/>
        <rFont val="Aptos Narrow"/>
        <family val="2"/>
        <scheme val="minor"/>
      </rPr>
      <t xml:space="preserve"> Funding was decreased by $45,000 to $100,000 due to curriculum needs.</t>
    </r>
  </si>
  <si>
    <t>Learning Materials and/or Outdoor Materials for Onboarding Programs</t>
  </si>
  <si>
    <r>
      <rPr>
        <b/>
        <sz val="12"/>
        <rFont val="Aptos Narrow"/>
        <family val="2"/>
        <scheme val="minor"/>
      </rPr>
      <t>Activity</t>
    </r>
    <r>
      <rPr>
        <sz val="12"/>
        <rFont val="Aptos Narrow"/>
        <family val="2"/>
        <scheme val="minor"/>
      </rPr>
      <t xml:space="preserve">: Provide learning materials and/or outdoor materials for Texas Rising Star onboarding child care programs to attain star level certification between 10/01/2024-09/30/2025. Feedback from the Needs Assessment Survey conducted in September 2024 where information was collected from 6 Texas Rising Star mentors and staff and 21 child care programs and 75 CCS families indicated a need for gross motor materials, furniture, and manipulatives. Programs will have $1250 per program to spend with Lakeshore. This activity is designed to assist programs in meeting classroom instructional learning goals and enhancing their environments.  
</t>
    </r>
    <r>
      <rPr>
        <b/>
        <sz val="12"/>
        <rFont val="Aptos Narrow"/>
        <family val="2"/>
        <scheme val="minor"/>
      </rPr>
      <t>Target Outreach:</t>
    </r>
    <r>
      <rPr>
        <sz val="12"/>
        <rFont val="Aptos Narrow"/>
        <family val="2"/>
        <scheme val="minor"/>
      </rPr>
      <t xml:space="preserve"> up to 35 Texas Rising Star-certified child care programs
</t>
    </r>
    <r>
      <rPr>
        <b/>
        <sz val="12"/>
        <rFont val="Aptos Narrow"/>
        <family val="2"/>
        <scheme val="minor"/>
      </rPr>
      <t xml:space="preserve">Measurable Outcome: </t>
    </r>
    <r>
      <rPr>
        <sz val="12"/>
        <rFont val="Aptos Narrow"/>
        <family val="2"/>
        <scheme val="minor"/>
      </rPr>
      <t xml:space="preserve">The success of this activity will be measured by child care programs meeting their Continuous Quality Improvement Plan goals for environments. An increase in the number of child care programs maintaining or raising their Texas Rising Star Certification Star level and higher assessment scores in Category 4. 
</t>
    </r>
    <r>
      <rPr>
        <b/>
        <sz val="12"/>
        <rFont val="Aptos Narrow"/>
        <family val="2"/>
        <scheme val="minor"/>
      </rPr>
      <t xml:space="preserve">Update Q3: </t>
    </r>
    <r>
      <rPr>
        <sz val="12"/>
        <rFont val="Aptos Narrow"/>
        <family val="2"/>
        <scheme val="minor"/>
      </rPr>
      <t>Funding was decreased by $22,000 to $23,000 due to curriculum needs.</t>
    </r>
  </si>
  <si>
    <r>
      <rPr>
        <b/>
        <sz val="12"/>
        <rFont val="Aptos Narrow"/>
        <family val="2"/>
        <scheme val="minor"/>
      </rPr>
      <t>Activity</t>
    </r>
    <r>
      <rPr>
        <sz val="12"/>
        <rFont val="Aptos Narrow"/>
        <family val="2"/>
        <scheme val="minor"/>
      </rPr>
      <t xml:space="preserve">: Provide curriculum for child care programs working toward Texas Rising Star certification and child care programs that are currently Texas Rising Star certified. Feedback from the Needs Assessment Survey conducted in September 2024 where information was collected from 6 Texas Rising Star mentors and staff and 21 child care programs and 75 CCS families indicated is that programs use a mix of Teaching Strategies, FrogStreet, and that others would like to print copies of CLI Engage Circle curriculum. This activity is designed to assist child care programs with meeting classroom instructional goals.
</t>
    </r>
    <r>
      <rPr>
        <b/>
        <sz val="12"/>
        <rFont val="Aptos Narrow"/>
        <family val="2"/>
        <scheme val="minor"/>
      </rPr>
      <t xml:space="preserve">Target Outreach: </t>
    </r>
    <r>
      <rPr>
        <sz val="12"/>
        <rFont val="Aptos Narrow"/>
        <family val="2"/>
        <scheme val="minor"/>
      </rPr>
      <t xml:space="preserve">up to 35 working toward Texas Rising Star certification and 4 Texas Rising Star-certified child care programs
</t>
    </r>
    <r>
      <rPr>
        <b/>
        <sz val="12"/>
        <rFont val="Aptos Narrow"/>
        <family val="2"/>
        <scheme val="minor"/>
      </rPr>
      <t>Measurable Outcome:</t>
    </r>
    <r>
      <rPr>
        <sz val="12"/>
        <rFont val="Aptos Narrow"/>
        <family val="2"/>
        <scheme val="minor"/>
      </rPr>
      <t xml:space="preserve"> The success of this activity will be measured by child care programs meeting their Continuous Quality Improvement Plan goals for classroom instruction. An increase in children's language development or Social Emotional Learning competencies (as measured by a validated tool). 
</t>
    </r>
    <r>
      <rPr>
        <b/>
        <sz val="12"/>
        <rFont val="Aptos Narrow"/>
        <family val="2"/>
        <scheme val="minor"/>
      </rPr>
      <t xml:space="preserve">Update Q3 : </t>
    </r>
    <r>
      <rPr>
        <sz val="12"/>
        <rFont val="Aptos Narrow"/>
        <family val="2"/>
        <scheme val="minor"/>
      </rPr>
      <t>Only FrogStreet curriculum was purchased for preschool classes and classroom materials are part of each kit. The amount for curriculum and curriculum materials was combined. The demand from the child care programs was so great that funding was increased by $50,000 to $80,000.</t>
    </r>
  </si>
  <si>
    <r>
      <rPr>
        <b/>
        <sz val="12"/>
        <rFont val="Aptos Narrow"/>
        <family val="2"/>
        <scheme val="minor"/>
      </rPr>
      <t>Activity</t>
    </r>
    <r>
      <rPr>
        <sz val="12"/>
        <rFont val="Aptos Narrow"/>
        <family val="2"/>
        <scheme val="minor"/>
      </rPr>
      <t xml:space="preserve">: Provide materials to support curriculum implementation for child care programs working toward Texas Rising Star certification and child care programs that are currently Texas Rising Star certified. Feedback from the Needs Assessment Survey conducted in September 2024 where information was collected from 6 Texas Rising Star mentors and staff and 21 child care programs and 75 CCS families indicated a mix of Teaching Strategies, FrogStreet, and CLI Engage CIRCLE Infant and Toddler curriculum. This activity is designed to assist child care programs in meeting classroom instructional goals and supporting the curriculum.
</t>
    </r>
    <r>
      <rPr>
        <b/>
        <sz val="12"/>
        <rFont val="Aptos Narrow"/>
        <family val="2"/>
        <scheme val="minor"/>
      </rPr>
      <t>Target Outreach:</t>
    </r>
    <r>
      <rPr>
        <sz val="12"/>
        <rFont val="Aptos Narrow"/>
        <family val="2"/>
        <scheme val="minor"/>
      </rPr>
      <t xml:space="preserve"> up to 35 working toward Texas Rising Star certification and 10 Texas Rising Star-certified child care programs
</t>
    </r>
    <r>
      <rPr>
        <b/>
        <sz val="12"/>
        <rFont val="Aptos Narrow"/>
        <family val="2"/>
        <scheme val="minor"/>
      </rPr>
      <t>Measurable Outcome:</t>
    </r>
    <r>
      <rPr>
        <sz val="12"/>
        <rFont val="Aptos Narrow"/>
        <family val="2"/>
        <scheme val="minor"/>
      </rPr>
      <t xml:space="preserve"> The success of this activity will be measured by child care programs meeting their Continuous Quality Improvement Plan goals for classroom instruction. An increase in children's language development or Social Emotional Learning competencies (as measured by a validated tool).
</t>
    </r>
    <r>
      <rPr>
        <b/>
        <sz val="12"/>
        <rFont val="Aptos Narrow"/>
        <family val="2"/>
        <scheme val="minor"/>
      </rPr>
      <t>Update Q3:</t>
    </r>
    <r>
      <rPr>
        <sz val="12"/>
        <rFont val="Aptos Narrow"/>
        <family val="2"/>
        <scheme val="minor"/>
      </rPr>
      <t xml:space="preserve"> Funding was increased by $17,000 to $37,000 due to curriculum needs.</t>
    </r>
  </si>
  <si>
    <t>Community Education Event</t>
  </si>
  <si>
    <r>
      <rPr>
        <b/>
        <sz val="12"/>
        <rFont val="Aptos Narrow"/>
        <family val="2"/>
        <scheme val="minor"/>
      </rPr>
      <t>Activity</t>
    </r>
    <r>
      <rPr>
        <sz val="12"/>
        <rFont val="Aptos Narrow"/>
        <family val="2"/>
        <scheme val="minor"/>
      </rPr>
      <t xml:space="preserve">: NAEYC Kickoff - Conduct a community engagement activity that includes family education about quality child care and child development. Child care programs will participate along with community organizations. The public, including CCS families, is invited. Feedback from families indicates that they would like more information about child care and services available in the community. 
</t>
    </r>
    <r>
      <rPr>
        <b/>
        <sz val="12"/>
        <rFont val="Aptos Narrow"/>
        <family val="2"/>
        <scheme val="minor"/>
      </rPr>
      <t>Target Outreach</t>
    </r>
    <r>
      <rPr>
        <sz val="12"/>
        <rFont val="Aptos Narrow"/>
        <family val="2"/>
        <scheme val="minor"/>
      </rPr>
      <t xml:space="preserve">: </t>
    </r>
    <r>
      <rPr>
        <sz val="12"/>
        <color theme="1"/>
        <rFont val="Aptos Narrow"/>
        <family val="2"/>
        <scheme val="minor"/>
      </rPr>
      <t>1000</t>
    </r>
    <r>
      <rPr>
        <sz val="12"/>
        <rFont val="Aptos Narrow"/>
        <family val="2"/>
        <scheme val="minor"/>
      </rPr>
      <t xml:space="preserve"> families will be invited to attend with </t>
    </r>
    <r>
      <rPr>
        <sz val="12"/>
        <color theme="1"/>
        <rFont val="Aptos Narrow"/>
        <family val="2"/>
        <scheme val="minor"/>
      </rPr>
      <t>10</t>
    </r>
    <r>
      <rPr>
        <sz val="12"/>
        <rFont val="Aptos Narrow"/>
        <family val="2"/>
        <scheme val="minor"/>
      </rPr>
      <t xml:space="preserve"> child care programs participating
</t>
    </r>
    <r>
      <rPr>
        <b/>
        <sz val="12"/>
        <rFont val="Aptos Narrow"/>
        <family val="2"/>
        <scheme val="minor"/>
      </rPr>
      <t xml:space="preserve">Measurable Outcome: </t>
    </r>
    <r>
      <rPr>
        <sz val="12"/>
        <rFont val="Aptos Narrow"/>
        <family val="2"/>
        <scheme val="minor"/>
      </rPr>
      <t xml:space="preserve">The number of child care programs that participate and the number of families that attend. Quality education and community involvement, families are more knowledgeable and can make choices about quality child care. </t>
    </r>
  </si>
  <si>
    <t>Playground Equipment</t>
  </si>
  <si>
    <r>
      <rPr>
        <b/>
        <sz val="12"/>
        <rFont val="Aptos Narrow"/>
        <family val="2"/>
        <scheme val="minor"/>
      </rPr>
      <t>Activity</t>
    </r>
    <r>
      <rPr>
        <sz val="12"/>
        <rFont val="Aptos Narrow"/>
        <family val="2"/>
        <scheme val="minor"/>
      </rPr>
      <t xml:space="preserve">: Provide funds for playground equipment for child care programs. Feedback from Texas Rising Star mentors and child care programs indicates a need for support with playground equipment.  
</t>
    </r>
    <r>
      <rPr>
        <b/>
        <sz val="12"/>
        <rFont val="Aptos Narrow"/>
        <family val="2"/>
        <scheme val="minor"/>
      </rPr>
      <t>Target Outreach:</t>
    </r>
    <r>
      <rPr>
        <sz val="12"/>
        <rFont val="Aptos Narrow"/>
        <family val="2"/>
        <scheme val="minor"/>
      </rPr>
      <t xml:space="preserve"> 5 child care programs 
</t>
    </r>
    <r>
      <rPr>
        <b/>
        <sz val="12"/>
        <rFont val="Aptos Narrow"/>
        <family val="2"/>
        <scheme val="minor"/>
      </rPr>
      <t>Measurable Outcome:</t>
    </r>
    <r>
      <rPr>
        <sz val="12"/>
        <rFont val="Aptos Narrow"/>
        <family val="2"/>
        <scheme val="minor"/>
      </rPr>
      <t xml:space="preserve"> The success of this activity will be measured by child care programs meeting their Continuous Quality Improvement Plan goals for outdoor classroom instruction. An increase in child care program Category 4 environments scoring. 
</t>
    </r>
    <r>
      <rPr>
        <b/>
        <sz val="12"/>
        <color rgb="FFC00000"/>
        <rFont val="Aptos Narrow"/>
        <family val="2"/>
        <scheme val="minor"/>
      </rPr>
      <t xml:space="preserve">
UPDATE Q4: </t>
    </r>
    <r>
      <rPr>
        <sz val="12"/>
        <color rgb="FFC00000"/>
        <rFont val="Aptos Narrow"/>
        <family val="2"/>
        <scheme val="minor"/>
      </rPr>
      <t>Due to timeline of implementation, only $40,000 was spent. The other $10,000 was reallocated to Expansion activities</t>
    </r>
    <r>
      <rPr>
        <sz val="12"/>
        <color rgb="FFFF0000"/>
        <rFont val="Aptos Narrow"/>
        <family val="2"/>
        <scheme val="minor"/>
      </rPr>
      <t xml:space="preserve">. </t>
    </r>
  </si>
  <si>
    <r>
      <rPr>
        <b/>
        <sz val="12"/>
        <rFont val="Aptos Narrow"/>
        <family val="2"/>
        <scheme val="minor"/>
      </rPr>
      <t>Activity</t>
    </r>
    <r>
      <rPr>
        <sz val="12"/>
        <rFont val="Aptos Narrow"/>
        <family val="2"/>
        <scheme val="minor"/>
      </rPr>
      <t xml:space="preserve">: Provide up to 6 Texas Rising Star mentors (two at 75% Texas Rising Star FTE and 25% other FTE duties) and one Quality Staff FTE for purchase oversight Mandatory Texas Rising Star requirements include providing Texas Rising Star mentoring support to all programs seeking Texas Rising Star certification, in addition to mentoring those that are currently certified as Texas Rising Star programs.
</t>
    </r>
    <r>
      <rPr>
        <b/>
        <sz val="12"/>
        <rFont val="Aptos Narrow"/>
        <family val="2"/>
        <scheme val="minor"/>
      </rPr>
      <t>Target Outreach</t>
    </r>
    <r>
      <rPr>
        <sz val="12"/>
        <color theme="1"/>
        <rFont val="Aptos Narrow"/>
        <family val="2"/>
        <scheme val="minor"/>
      </rPr>
      <t>: up to 110</t>
    </r>
    <r>
      <rPr>
        <sz val="12"/>
        <color rgb="FFFF0000"/>
        <rFont val="Aptos Narrow"/>
        <family val="2"/>
        <scheme val="minor"/>
      </rPr>
      <t xml:space="preserve"> </t>
    </r>
    <r>
      <rPr>
        <sz val="12"/>
        <rFont val="Aptos Narrow"/>
        <family val="2"/>
        <scheme val="minor"/>
      </rPr>
      <t xml:space="preserve">child care programs will receive mentoring supports
</t>
    </r>
    <r>
      <rPr>
        <b/>
        <sz val="12"/>
        <rFont val="Aptos Narrow"/>
        <family val="2"/>
        <scheme val="minor"/>
      </rPr>
      <t xml:space="preserve">Measurable Outcome: </t>
    </r>
    <r>
      <rPr>
        <sz val="12"/>
        <rFont val="Aptos Narrow"/>
        <family val="2"/>
        <scheme val="minor"/>
      </rPr>
      <t>The Board will measure the success of this activity by the Texas Rising Star certification and/or annual monitoring or Star-Level Evaluation</t>
    </r>
    <r>
      <rPr>
        <sz val="12"/>
        <color rgb="FFFF0000"/>
        <rFont val="Aptos Narrow"/>
        <family val="2"/>
        <scheme val="minor"/>
      </rPr>
      <t xml:space="preserve"> </t>
    </r>
    <r>
      <rPr>
        <sz val="12"/>
        <rFont val="Aptos Narrow"/>
        <family val="2"/>
        <scheme val="minor"/>
      </rPr>
      <t>scores. Number of child care programs assisted in the Panhandle to achieve Texas Rising Star certification and programs to maintain and/or obtain higher Texas Rising Star certification.</t>
    </r>
  </si>
  <si>
    <t>Wage Supplement Program</t>
  </si>
  <si>
    <r>
      <rPr>
        <b/>
        <sz val="12"/>
        <rFont val="Aptos Narrow"/>
        <family val="2"/>
        <scheme val="minor"/>
      </rPr>
      <t>Activity</t>
    </r>
    <r>
      <rPr>
        <sz val="12"/>
        <rFont val="Aptos Narrow"/>
        <family val="2"/>
        <scheme val="minor"/>
      </rPr>
      <t xml:space="preserve">: Provide wage support to child care program staff members meeting award criteria. Feedback from the Needs Assessment Survey conducted in September 2024 information was collected from 6 Texas Rising Star mentors and staff and 21 child care programs and 75 CCS families indicated that this activity was needed to support employee retention. Awards will be given out twice a year or every 6 months. Applicants must meet a list of criteria to qualify for the award, associate degree in ECE or higher in Education meeting Texas Rising Star standards, work directly with children 32 hours a week, not make more than $19 an hour, employed at current child care program for the past 6 consecutive months continuing during the award process. Supporting documentation (i.e. pay stubs and transcripts) to be uploaded into Texas Early Childhood Professional Development System (TECPDS). Award amount is based on 1000 working hours in a 6-month period and raising the wages by $2.00 per hour for a total award of $2000. Award amounts are presented directly to the awardee, W-9 are completed, and awardees are informed that this is income and could affect taxes or any other services they may take part in.  
</t>
    </r>
    <r>
      <rPr>
        <b/>
        <sz val="12"/>
        <rFont val="Aptos Narrow"/>
        <family val="2"/>
        <scheme val="minor"/>
      </rPr>
      <t>Target Outreach:</t>
    </r>
    <r>
      <rPr>
        <sz val="12"/>
        <rFont val="Aptos Narrow"/>
        <family val="2"/>
        <scheme val="minor"/>
      </rPr>
      <t xml:space="preserve"> 20 child care program staff members meeting award criteria
</t>
    </r>
    <r>
      <rPr>
        <b/>
        <sz val="12"/>
        <rFont val="Aptos Narrow"/>
        <family val="2"/>
        <scheme val="minor"/>
      </rPr>
      <t xml:space="preserve">Measurable Outcome: </t>
    </r>
    <r>
      <rPr>
        <sz val="12"/>
        <rFont val="Aptos Narrow"/>
        <family val="2"/>
        <scheme val="minor"/>
      </rPr>
      <t xml:space="preserve">Child care programs will have higher retention of staff. An increase in staff retention will help child care program to provide higher quality of care and will be reflected in Texas Rising Star scoring.                                                                                            </t>
    </r>
  </si>
  <si>
    <t>Expansion Grant</t>
  </si>
  <si>
    <r>
      <rPr>
        <b/>
        <sz val="12"/>
        <rFont val="Aptos Narrow"/>
        <family val="2"/>
        <scheme val="minor"/>
      </rPr>
      <t>Activity</t>
    </r>
    <r>
      <rPr>
        <sz val="12"/>
        <rFont val="Aptos Narrow"/>
        <family val="2"/>
        <scheme val="minor"/>
      </rPr>
      <t xml:space="preserve">: Provide support to child care programs to add additional classrooms or the creation of additional child care spots. Feedback from the Needs Assessment Survey conducted in September 2024 where information was collected from 6 Texas Rising Star mentors and staff and 21 child care programs and 75 CCS families indicated that half of the child care programs have plans to expand their program and add additional child care spots. Programs listed multiple ways they would need support to expand, from staffing to classroom items. Classroom materials and furniture will be purchased with stipends for Lakeshore. Programs will receive funding amounts based on number of classrooms opened and the number of child care spots created an example may be RCCH to LCCH $1250, LCCC 1-2 classrooms $3000, LCCC 3 plus classrooms opened $6000.  
</t>
    </r>
    <r>
      <rPr>
        <b/>
        <sz val="12"/>
        <rFont val="Aptos Narrow"/>
        <family val="2"/>
        <scheme val="minor"/>
      </rPr>
      <t>Target Outreach:</t>
    </r>
    <r>
      <rPr>
        <sz val="12"/>
        <rFont val="Aptos Narrow"/>
        <family val="2"/>
        <scheme val="minor"/>
      </rPr>
      <t xml:space="preserve"> 5 child care programs 
</t>
    </r>
    <r>
      <rPr>
        <b/>
        <sz val="12"/>
        <rFont val="Aptos Narrow"/>
        <family val="2"/>
        <scheme val="minor"/>
      </rPr>
      <t>Measurable Outcome:</t>
    </r>
    <r>
      <rPr>
        <sz val="12"/>
        <rFont val="Aptos Narrow"/>
        <family val="2"/>
        <scheme val="minor"/>
      </rPr>
      <t xml:space="preserve"> Less children on waiting list. An increase in the number child care spots in child care deserts. 
</t>
    </r>
    <r>
      <rPr>
        <i/>
        <sz val="12"/>
        <color rgb="FFC00000"/>
        <rFont val="Aptos Narrow"/>
        <family val="2"/>
        <scheme val="minor"/>
      </rPr>
      <t xml:space="preserve">CQF = $12,500
CCQ = $27,500   
</t>
    </r>
    <r>
      <rPr>
        <b/>
        <sz val="12"/>
        <color rgb="FFC00000"/>
        <rFont val="Aptos Narrow"/>
        <family val="2"/>
        <scheme val="minor"/>
      </rPr>
      <t xml:space="preserve">
UPDATE Q4: </t>
    </r>
    <r>
      <rPr>
        <sz val="12"/>
        <color rgb="FFC00000"/>
        <rFont val="Aptos Narrow"/>
        <family val="2"/>
        <scheme val="minor"/>
      </rPr>
      <t xml:space="preserve">Due to reduced spending in other activities and increased implementation, $10,000 was reallocated from Playground Equipment activity and $17,500 from Onboarding incentive. The Board had originally allocated $30,000 of CQF Funding, however, by the time this activity was executed, CQF funds were minimal; therefore residual CCQ funds ($27,500) were used to support a total of $0,000 spent.          </t>
    </r>
    <r>
      <rPr>
        <sz val="12"/>
        <rFont val="Aptos Narrow"/>
        <family val="2"/>
        <scheme val="minor"/>
      </rPr>
      <t xml:space="preserve">                                                                                 </t>
    </r>
  </si>
  <si>
    <t xml:space="preserve">Shared Service - Child Care Management Software </t>
  </si>
  <si>
    <r>
      <rPr>
        <b/>
        <sz val="12"/>
        <rFont val="Aptos Narrow"/>
        <family val="2"/>
        <scheme val="minor"/>
      </rPr>
      <t>Activity</t>
    </r>
    <r>
      <rPr>
        <sz val="12"/>
        <rFont val="Aptos Narrow"/>
        <family val="2"/>
        <scheme val="minor"/>
      </rPr>
      <t xml:space="preserve">: Provide Child Care Management software to new child care programs, onboarding child care programs, and child care homes. 
</t>
    </r>
    <r>
      <rPr>
        <b/>
        <sz val="12"/>
        <rFont val="Aptos Narrow"/>
        <family val="2"/>
        <scheme val="minor"/>
      </rPr>
      <t>Target Outreach:</t>
    </r>
    <r>
      <rPr>
        <sz val="12"/>
        <rFont val="Aptos Narrow"/>
        <family val="2"/>
        <scheme val="minor"/>
      </rPr>
      <t xml:space="preserve"> 15 new child care programs
</t>
    </r>
    <r>
      <rPr>
        <b/>
        <sz val="12"/>
        <rFont val="Aptos Narrow"/>
        <family val="2"/>
        <scheme val="minor"/>
      </rPr>
      <t xml:space="preserve">Measurable Outcome: </t>
    </r>
    <r>
      <rPr>
        <sz val="12"/>
        <rFont val="Aptos Narrow"/>
        <family val="2"/>
        <scheme val="minor"/>
      </rPr>
      <t xml:space="preserve">Optimization of administrators time. Decrease in CCR deficiencies, Stabilization and growth of child care business.   
</t>
    </r>
    <r>
      <rPr>
        <b/>
        <sz val="12"/>
        <color rgb="FFC00000"/>
        <rFont val="Aptos Narrow"/>
        <family val="2"/>
        <scheme val="minor"/>
      </rPr>
      <t xml:space="preserve">UPDATE Q4: </t>
    </r>
    <r>
      <rPr>
        <sz val="12"/>
        <color rgb="FFC00000"/>
        <rFont val="Aptos Narrow"/>
        <family val="2"/>
        <scheme val="minor"/>
      </rPr>
      <t xml:space="preserve">Based on feedback from child care programs, they use a mix of Brightwheel and Procare, and due to Board procurement protocols there was a delay in full implementation and outreach. Thus $8,000 was reallocated to book purchases from Lakeshore eligible child care programs. </t>
    </r>
  </si>
  <si>
    <t>The needs of the Board's quality plan were determined by reaching out to directors of child care programs through the child care coalition and early childhood action network meetings to address what they see as ways to support and grow the child care industry in the Permian Basin. Reviewing previous annual expenditure plans for effectiveness of activities initiated in past years was also considered. A survey was sent out to stakeholders for review of activities initiated. 
The Board will measure how successful our quality activities are by the number of child care programs we bring on as well as maintaining or increasing star levels for current Texas Rising Star child care programs. We will look at how quality in the child care programs have improved by implementing the activities listed below.</t>
  </si>
  <si>
    <t xml:space="preserve">CCQ 2%
</t>
  </si>
  <si>
    <r>
      <rPr>
        <b/>
        <sz val="12"/>
        <color theme="1"/>
        <rFont val="Aptos Narrow"/>
        <family val="2"/>
        <scheme val="minor"/>
      </rPr>
      <t>Activity</t>
    </r>
    <r>
      <rPr>
        <sz val="12"/>
        <color theme="1"/>
        <rFont val="Aptos Narrow"/>
        <family val="2"/>
        <scheme val="minor"/>
      </rPr>
      <t xml:space="preserve">: Establishing or expanding high-quality child care programs to serve infants and/or toddlers in the Permian Basin by providing them with equipment and supplies where there are limited slots available. Increasing 10 infant and 10 toddler slots is the goal. There are limited infant and toddlers in the Permian Basin and this would help increase the number of slots available for families. This will begin in the second quarter and continue through the third and fourth quarters. 
</t>
    </r>
    <r>
      <rPr>
        <b/>
        <sz val="12"/>
        <color theme="1"/>
        <rFont val="Aptos Narrow"/>
        <family val="2"/>
        <scheme val="minor"/>
      </rPr>
      <t>Target Outreach:</t>
    </r>
    <r>
      <rPr>
        <sz val="12"/>
        <color theme="1"/>
        <rFont val="Aptos Narrow"/>
        <family val="2"/>
        <scheme val="minor"/>
      </rPr>
      <t xml:space="preserve"> The number of child care programs to be served is estimated to be 9.  
</t>
    </r>
    <r>
      <rPr>
        <b/>
        <sz val="12"/>
        <color theme="1"/>
        <rFont val="Aptos Narrow"/>
        <family val="2"/>
        <scheme val="minor"/>
      </rPr>
      <t>Measurable Outcome:</t>
    </r>
    <r>
      <rPr>
        <sz val="12"/>
        <color theme="1"/>
        <rFont val="Aptos Narrow"/>
        <family val="2"/>
        <scheme val="minor"/>
      </rPr>
      <t xml:space="preserve"> Success will be measured by having 10 infant and 10 toddler scholarship slots to be used in Permian Basin.
</t>
    </r>
  </si>
  <si>
    <t>Infant Toddler Specific Professional Development</t>
  </si>
  <si>
    <r>
      <t xml:space="preserve">Activity: </t>
    </r>
    <r>
      <rPr>
        <sz val="12"/>
        <color rgb="FFC00000"/>
        <rFont val="Aptos Narrow"/>
        <family val="2"/>
        <scheme val="minor"/>
      </rPr>
      <t xml:space="preserve">The Board's Infant Toddler Specialist will provide Infant Toddler specific training to early learning staff, allowing for improvement in quality care.
</t>
    </r>
    <r>
      <rPr>
        <b/>
        <sz val="12"/>
        <color rgb="FFC00000"/>
        <rFont val="Aptos Narrow"/>
        <family val="2"/>
        <scheme val="minor"/>
      </rPr>
      <t xml:space="preserve">Target Outreach: </t>
    </r>
    <r>
      <rPr>
        <sz val="12"/>
        <color rgb="FFC00000"/>
        <rFont val="Aptos Narrow"/>
        <family val="2"/>
        <scheme val="minor"/>
      </rPr>
      <t xml:space="preserve"> 800 early learning program staff within 90 programs
</t>
    </r>
    <r>
      <rPr>
        <b/>
        <sz val="12"/>
        <color rgb="FFC00000"/>
        <rFont val="Aptos Narrow"/>
        <family val="2"/>
        <scheme val="minor"/>
      </rPr>
      <t xml:space="preserve">Measurable outcome: </t>
    </r>
    <r>
      <rPr>
        <sz val="12"/>
        <color rgb="FFC00000"/>
        <rFont val="Aptos Narrow"/>
        <family val="2"/>
        <scheme val="minor"/>
      </rPr>
      <t xml:space="preserve">Success will be measured if 80% of staff participate within the 90 programs.
No funding needed as this will be covered through staff salary.
</t>
    </r>
    <r>
      <rPr>
        <b/>
        <sz val="12"/>
        <color rgb="FFC00000"/>
        <rFont val="Aptos Narrow"/>
        <family val="2"/>
        <scheme val="minor"/>
      </rPr>
      <t xml:space="preserve">Update Q4: </t>
    </r>
    <r>
      <rPr>
        <sz val="12"/>
        <color rgb="FFC00000"/>
        <rFont val="Aptos Narrow"/>
        <family val="2"/>
        <scheme val="minor"/>
      </rPr>
      <t>This activity was added due to oversight in reporting supports the Board's designated Infant Toddler Specialist provides.</t>
    </r>
  </si>
  <si>
    <t>Professional Development Conferences</t>
  </si>
  <si>
    <r>
      <rPr>
        <b/>
        <sz val="12"/>
        <rFont val="Aptos Narrow"/>
        <family val="2"/>
        <scheme val="minor"/>
      </rPr>
      <t>Activity</t>
    </r>
    <r>
      <rPr>
        <sz val="12"/>
        <rFont val="Aptos Narrow"/>
        <family val="2"/>
        <scheme val="minor"/>
      </rPr>
      <t xml:space="preserve">: Assisting child care program staff to obtain required annual training hours by providing 2 quality training conferences. This will help decrease the number of licensing deficiencies and increase quality activities in child care programs.  There will be a conference in quarters 2 and 3. 
</t>
    </r>
    <r>
      <rPr>
        <b/>
        <sz val="12"/>
        <rFont val="Aptos Narrow"/>
        <family val="2"/>
        <scheme val="minor"/>
      </rPr>
      <t>Target Outreach:</t>
    </r>
    <r>
      <rPr>
        <sz val="12"/>
        <rFont val="Aptos Narrow"/>
        <family val="2"/>
        <scheme val="minor"/>
      </rPr>
      <t xml:space="preserve"> The reach for each training will be 400 participants per training conference.    
</t>
    </r>
    <r>
      <rPr>
        <b/>
        <sz val="12"/>
        <rFont val="Aptos Narrow"/>
        <family val="2"/>
        <scheme val="minor"/>
      </rPr>
      <t>Measurable Outcome:</t>
    </r>
    <r>
      <rPr>
        <sz val="12"/>
        <rFont val="Aptos Narrow"/>
        <family val="2"/>
        <scheme val="minor"/>
      </rPr>
      <t xml:space="preserve"> Success will be measured by seeing a decrease in Licensing deficiencies and an increase in Star Levels in child care programs.</t>
    </r>
  </si>
  <si>
    <t>Child Development Associates (CDA) Incentive</t>
  </si>
  <si>
    <r>
      <rPr>
        <b/>
        <strike/>
        <sz val="12"/>
        <rFont val="Aptos Narrow"/>
        <family val="2"/>
        <scheme val="minor"/>
      </rPr>
      <t>Activity</t>
    </r>
    <r>
      <rPr>
        <strike/>
        <sz val="12"/>
        <rFont val="Aptos Narrow"/>
        <family val="2"/>
        <scheme val="minor"/>
      </rPr>
      <t xml:space="preserve">: Provide a stipend of up to $420.00 to individuals for obtaining a Child Development Associates credentials in order to increase the quality of care at child care programs as well as assisting individuals in their professional growth. This will begin in quarter 2 and continue through quarters 3 &amp; 4.  
</t>
    </r>
    <r>
      <rPr>
        <b/>
        <strike/>
        <sz val="12"/>
        <rFont val="Aptos Narrow"/>
        <family val="2"/>
        <scheme val="minor"/>
      </rPr>
      <t>Target Outreach:</t>
    </r>
    <r>
      <rPr>
        <strike/>
        <sz val="12"/>
        <rFont val="Aptos Narrow"/>
        <family val="2"/>
        <scheme val="minor"/>
      </rPr>
      <t xml:space="preserve"> 20 individuals
</t>
    </r>
    <r>
      <rPr>
        <b/>
        <strike/>
        <sz val="12"/>
        <rFont val="Aptos Narrow"/>
        <family val="2"/>
        <scheme val="minor"/>
      </rPr>
      <t>Measurable Outcome:</t>
    </r>
    <r>
      <rPr>
        <strike/>
        <sz val="12"/>
        <rFont val="Aptos Narrow"/>
        <family val="2"/>
        <scheme val="minor"/>
      </rPr>
      <t xml:space="preserve"> Success will be measured by 20 stipends will be awarded to individuals that achieve their Child Development Associates.
</t>
    </r>
    <r>
      <rPr>
        <strike/>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Activity was removed due to no participation. $8,500 funding was reallocated to new Expansion activity for Equipment, Materials and Supplies.</t>
    </r>
  </si>
  <si>
    <t>Child Development Associates (CDA) Retention Incentive</t>
  </si>
  <si>
    <r>
      <rPr>
        <b/>
        <strike/>
        <sz val="12"/>
        <rFont val="Aptos Narrow"/>
        <family val="2"/>
        <scheme val="minor"/>
      </rPr>
      <t>Activity</t>
    </r>
    <r>
      <rPr>
        <strike/>
        <sz val="12"/>
        <rFont val="Aptos Narrow"/>
        <family val="2"/>
        <scheme val="minor"/>
      </rPr>
      <t xml:space="preserve">: Provide a $500.00 retention bonus to individuals that achieve their Child Development Associates credential and remain employed at their current child care program for 6 months after credentialing.  This will begin in quarter 2 and continue through quarters 3 &amp; 4.  
</t>
    </r>
    <r>
      <rPr>
        <b/>
        <strike/>
        <sz val="12"/>
        <rFont val="Aptos Narrow"/>
        <family val="2"/>
        <scheme val="minor"/>
      </rPr>
      <t>Target Outreach:</t>
    </r>
    <r>
      <rPr>
        <strike/>
        <sz val="12"/>
        <rFont val="Aptos Narrow"/>
        <family val="2"/>
        <scheme val="minor"/>
      </rPr>
      <t xml:space="preserve"> The reach would be for 10 individuals to help ensure the continuity of care at the child care program as well as improving the quality of care.  
</t>
    </r>
    <r>
      <rPr>
        <b/>
        <strike/>
        <sz val="12"/>
        <rFont val="Aptos Narrow"/>
        <family val="2"/>
        <scheme val="minor"/>
      </rPr>
      <t>Measurable Outcome:</t>
    </r>
    <r>
      <rPr>
        <strike/>
        <sz val="12"/>
        <rFont val="Aptos Narrow"/>
        <family val="2"/>
        <scheme val="minor"/>
      </rPr>
      <t xml:space="preserve"> Success will be measured by having 10 individuals having achieved their Child Development Associates credentials are still at the child care program and using their credentials to improve their classroom.
</t>
    </r>
    <r>
      <rPr>
        <b/>
        <strike/>
        <sz val="12"/>
        <rFont val="Aptos Narrow"/>
        <family val="2"/>
        <scheme val="minor"/>
      </rPr>
      <t>Update Q2:</t>
    </r>
    <r>
      <rPr>
        <strike/>
        <sz val="12"/>
        <rFont val="Aptos Narrow"/>
        <family val="2"/>
        <scheme val="minor"/>
      </rPr>
      <t xml:space="preserve"> Start date changed to Q4
</t>
    </r>
    <r>
      <rPr>
        <strike/>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Activity was removed due to no participation. $5,000 funding was reallocated to new Expansion activity for</t>
    </r>
    <r>
      <rPr>
        <b/>
        <sz val="12"/>
        <color rgb="FFC00000"/>
        <rFont val="Aptos Narrow"/>
        <family val="2"/>
        <scheme val="minor"/>
      </rPr>
      <t xml:space="preserve"> </t>
    </r>
    <r>
      <rPr>
        <sz val="12"/>
        <color rgb="FFC00000"/>
        <rFont val="Aptos Narrow"/>
        <family val="2"/>
        <scheme val="minor"/>
      </rPr>
      <t>Equipment, Materials and Supplies.</t>
    </r>
  </si>
  <si>
    <t>Child Care Administrators Credential Incentive</t>
  </si>
  <si>
    <r>
      <rPr>
        <b/>
        <strike/>
        <sz val="12"/>
        <rFont val="Aptos Narrow"/>
        <family val="2"/>
        <scheme val="minor"/>
      </rPr>
      <t>Activity</t>
    </r>
    <r>
      <rPr>
        <strike/>
        <sz val="12"/>
        <rFont val="Aptos Narrow"/>
        <family val="2"/>
        <scheme val="minor"/>
      </rPr>
      <t xml:space="preserve">: Provide a stipend of up to $650.00 to child care program staff for obtaining a Child Care Administrators Credential recognized by Child Care Regulation to decrease the number of licensing deficiencies and to encourage individuals to advance their careers. This will begin in quarter 2 and continue through quarters 3 &amp; 4.
</t>
    </r>
    <r>
      <rPr>
        <b/>
        <strike/>
        <sz val="12"/>
        <rFont val="Aptos Narrow"/>
        <family val="2"/>
        <scheme val="minor"/>
      </rPr>
      <t>Target Outreach:</t>
    </r>
    <r>
      <rPr>
        <strike/>
        <sz val="12"/>
        <rFont val="Aptos Narrow"/>
        <family val="2"/>
        <scheme val="minor"/>
      </rPr>
      <t xml:space="preserve"> 20 individuals 
</t>
    </r>
    <r>
      <rPr>
        <b/>
        <strike/>
        <sz val="12"/>
        <rFont val="Aptos Narrow"/>
        <family val="2"/>
        <scheme val="minor"/>
      </rPr>
      <t>Measurable Outcome:</t>
    </r>
    <r>
      <rPr>
        <strike/>
        <sz val="12"/>
        <rFont val="Aptos Narrow"/>
        <family val="2"/>
        <scheme val="minor"/>
      </rPr>
      <t xml:space="preserve"> Success will be measured by the number of individuals completing their CDA certifications.  
</t>
    </r>
    <r>
      <rPr>
        <b/>
        <sz val="12"/>
        <rFont val="Aptos Narrow"/>
        <family val="2"/>
        <scheme val="minor"/>
      </rPr>
      <t xml:space="preserve">Update Q2: </t>
    </r>
    <r>
      <rPr>
        <sz val="12"/>
        <rFont val="Aptos Narrow"/>
        <family val="2"/>
        <scheme val="minor"/>
      </rPr>
      <t xml:space="preserve">Start date changed to Q4
</t>
    </r>
    <r>
      <rPr>
        <b/>
        <sz val="12"/>
        <color rgb="FFC00000"/>
        <rFont val="Aptos Narrow"/>
        <family val="2"/>
        <scheme val="minor"/>
      </rPr>
      <t xml:space="preserve">Update Q4: </t>
    </r>
    <r>
      <rPr>
        <sz val="12"/>
        <color rgb="FFC00000"/>
        <rFont val="Aptos Narrow"/>
        <family val="2"/>
        <scheme val="minor"/>
      </rPr>
      <t>Activity was removed due to no participation. $13,000 funding was reallocated to new Expansion activity for Equipment, Materials and Supplies.</t>
    </r>
  </si>
  <si>
    <t>Tuition Reimbursement</t>
  </si>
  <si>
    <r>
      <rPr>
        <b/>
        <sz val="12"/>
        <rFont val="Aptos Narrow"/>
        <family val="2"/>
        <scheme val="minor"/>
      </rPr>
      <t>Activity</t>
    </r>
    <r>
      <rPr>
        <sz val="12"/>
        <rFont val="Aptos Narrow"/>
        <family val="2"/>
        <scheme val="minor"/>
      </rPr>
      <t xml:space="preserve">: Provide tuition reimbursement to individuals to attend early education courses with a maximum payment of $4,000.00 per Board fiscal year. This is to encourage early childhood program educators in attaining a college degree in Early Childhood Education. This will begin in quarter 2 and continue through quarters 3 &amp; 4.  
</t>
    </r>
    <r>
      <rPr>
        <b/>
        <sz val="12"/>
        <rFont val="Aptos Narrow"/>
        <family val="2"/>
        <scheme val="minor"/>
      </rPr>
      <t>Target Outreach:</t>
    </r>
    <r>
      <rPr>
        <sz val="12"/>
        <rFont val="Aptos Narrow"/>
        <family val="2"/>
        <scheme val="minor"/>
      </rPr>
      <t xml:space="preserve"> 20 individuals
</t>
    </r>
    <r>
      <rPr>
        <b/>
        <sz val="12"/>
        <rFont val="Aptos Narrow"/>
        <family val="2"/>
        <scheme val="minor"/>
      </rPr>
      <t>Measurable Outcome:</t>
    </r>
    <r>
      <rPr>
        <sz val="12"/>
        <rFont val="Aptos Narrow"/>
        <family val="2"/>
        <scheme val="minor"/>
      </rPr>
      <t xml:space="preserve"> Success will be measured by monitoring the individuals who are being reimbursed in their course work.
</t>
    </r>
    <r>
      <rPr>
        <b/>
        <sz val="12"/>
        <rFont val="Aptos Narrow"/>
        <family val="2"/>
        <scheme val="minor"/>
      </rPr>
      <t>Update Q2:</t>
    </r>
    <r>
      <rPr>
        <sz val="12"/>
        <rFont val="Aptos Narrow"/>
        <family val="2"/>
        <scheme val="minor"/>
      </rPr>
      <t xml:space="preserve"> Start date changed to Q4</t>
    </r>
  </si>
  <si>
    <r>
      <rPr>
        <b/>
        <sz val="12"/>
        <rFont val="Aptos Narrow"/>
        <family val="2"/>
        <scheme val="minor"/>
      </rPr>
      <t>Activity</t>
    </r>
    <r>
      <rPr>
        <sz val="12"/>
        <rFont val="Aptos Narrow"/>
        <family val="2"/>
        <scheme val="minor"/>
      </rPr>
      <t xml:space="preserve">: Provide technical assistance and mentoring to child care programs to support obtaining, maintaining, or increasing star levels within Texas Rising Star by employing 4 mentor staff. This will begin in the first quarter and continue through the fourth quarter.  
</t>
    </r>
    <r>
      <rPr>
        <b/>
        <sz val="12"/>
        <rFont val="Aptos Narrow"/>
        <family val="2"/>
        <scheme val="minor"/>
      </rPr>
      <t>Target Outreach:</t>
    </r>
    <r>
      <rPr>
        <sz val="12"/>
        <rFont val="Aptos Narrow"/>
        <family val="2"/>
        <scheme val="minor"/>
      </rPr>
      <t xml:space="preserve"> All 90 child care programs with a Child Care Services agreement will be the reach of our scope.  
</t>
    </r>
    <r>
      <rPr>
        <b/>
        <sz val="12"/>
        <rFont val="Aptos Narrow"/>
        <family val="2"/>
        <scheme val="minor"/>
      </rPr>
      <t>Measurable Outcome:</t>
    </r>
    <r>
      <rPr>
        <sz val="12"/>
        <rFont val="Aptos Narrow"/>
        <family val="2"/>
        <scheme val="minor"/>
      </rPr>
      <t xml:space="preserve"> Success will be measured by increasing the number of Texas Rising Star-certified programs as well as the retention of and the increase of star levels to those certified programs.  </t>
    </r>
  </si>
  <si>
    <t>Certification Achieved Stipend</t>
  </si>
  <si>
    <r>
      <rPr>
        <b/>
        <sz val="12"/>
        <rFont val="Aptos Narrow"/>
        <family val="2"/>
        <scheme val="minor"/>
      </rPr>
      <t>Activity</t>
    </r>
    <r>
      <rPr>
        <sz val="12"/>
        <rFont val="Aptos Narrow"/>
        <family val="2"/>
        <scheme val="minor"/>
      </rPr>
      <t xml:space="preserve">: Provide a $500 stipend to child care programs that achieve Texas Rising Star certification to support them in maintaining and retaining their certification. This will begin in the first quarter and continue through the fourth quarter.  
</t>
    </r>
    <r>
      <rPr>
        <b/>
        <sz val="12"/>
        <rFont val="Aptos Narrow"/>
        <family val="2"/>
        <scheme val="minor"/>
      </rPr>
      <t>Target Outreach:</t>
    </r>
    <r>
      <rPr>
        <sz val="12"/>
        <rFont val="Aptos Narrow"/>
        <family val="2"/>
        <scheme val="minor"/>
      </rPr>
      <t xml:space="preserve"> 40 child care programs that achieve Texas Rising Star certification
</t>
    </r>
    <r>
      <rPr>
        <b/>
        <sz val="12"/>
        <rFont val="Aptos Narrow"/>
        <family val="2"/>
        <scheme val="minor"/>
      </rPr>
      <t>Measurable Outcome:</t>
    </r>
    <r>
      <rPr>
        <sz val="12"/>
        <rFont val="Aptos Narrow"/>
        <family val="2"/>
        <scheme val="minor"/>
      </rPr>
      <t xml:space="preserve"> Success will be measured by monitoring the child care programs through annual monitoring's and recertifications of star levels.</t>
    </r>
  </si>
  <si>
    <t>Outdoor Materials Grant (certified programs)</t>
  </si>
  <si>
    <r>
      <rPr>
        <b/>
        <sz val="12"/>
        <rFont val="Aptos Narrow"/>
        <family val="2"/>
        <scheme val="minor"/>
      </rPr>
      <t>Activity</t>
    </r>
    <r>
      <rPr>
        <sz val="12"/>
        <rFont val="Aptos Narrow"/>
        <family val="2"/>
        <scheme val="minor"/>
      </rPr>
      <t xml:space="preserve">: Provide child care programs with a $3,000 Lakeshore grant after they achieve their Texas Rising Star certification to support Category 4 (outdoor learning environment). Assessments have shown low scores in this category. 
</t>
    </r>
    <r>
      <rPr>
        <b/>
        <sz val="12"/>
        <rFont val="Aptos Narrow"/>
        <family val="2"/>
        <scheme val="minor"/>
      </rPr>
      <t>Target Outreach:</t>
    </r>
    <r>
      <rPr>
        <sz val="12"/>
        <rFont val="Aptos Narrow"/>
        <family val="2"/>
        <scheme val="minor"/>
      </rPr>
      <t xml:space="preserve"> 24 certified child care programs
</t>
    </r>
    <r>
      <rPr>
        <b/>
        <sz val="12"/>
        <rFont val="Aptos Narrow"/>
        <family val="2"/>
        <scheme val="minor"/>
      </rPr>
      <t>Measurable Outcome:</t>
    </r>
    <r>
      <rPr>
        <sz val="12"/>
        <rFont val="Aptos Narrow"/>
        <family val="2"/>
        <scheme val="minor"/>
      </rPr>
      <t xml:space="preserve"> Success will be measured by an increase of scores in Category 4 on the child care programs next assessment.</t>
    </r>
  </si>
  <si>
    <t>Child Care Services Bonus</t>
  </si>
  <si>
    <r>
      <rPr>
        <b/>
        <sz val="12"/>
        <rFont val="Aptos Narrow"/>
        <family val="2"/>
        <scheme val="minor"/>
      </rPr>
      <t>Activity</t>
    </r>
    <r>
      <rPr>
        <sz val="12"/>
        <rFont val="Aptos Narrow"/>
        <family val="2"/>
        <scheme val="minor"/>
      </rPr>
      <t xml:space="preserve">: Providing a tiered monetary bonus to CCS child care programs who serve over 30% or more of Child Care Services scholarship children. This is to incentivize continued participation in the program as well as increase availability of scholarship slots at the centers. This will be conducted in the third quarter. The monetary bonus amount will be based on the number of child care programs falling into the designated percentage categories at the time of the award. This initiative was created based on coalition meeting discussions on how to increase the number of scholarship slots in the Permian Basin.   
</t>
    </r>
    <r>
      <rPr>
        <b/>
        <sz val="12"/>
        <rFont val="Aptos Narrow"/>
        <family val="2"/>
        <scheme val="minor"/>
      </rPr>
      <t>Target Outreach:</t>
    </r>
    <r>
      <rPr>
        <sz val="12"/>
        <rFont val="Aptos Narrow"/>
        <family val="2"/>
        <scheme val="minor"/>
      </rPr>
      <t xml:space="preserve"> 60 child care programs who serve over 30% or more of Childcare Services scholarship children.
</t>
    </r>
    <r>
      <rPr>
        <b/>
        <sz val="12"/>
        <rFont val="Aptos Narrow"/>
        <family val="2"/>
        <scheme val="minor"/>
      </rPr>
      <t>Measurable Outcome:</t>
    </r>
    <r>
      <rPr>
        <sz val="12"/>
        <rFont val="Aptos Narrow"/>
        <family val="2"/>
        <scheme val="minor"/>
      </rPr>
      <t xml:space="preserve"> Success will be measured by seeing an increase in the percentages of scholarship children from the bonuses given out the last fiscal year.  
</t>
    </r>
    <r>
      <rPr>
        <b/>
        <sz val="12"/>
        <color rgb="FFC00000"/>
        <rFont val="Aptos Narrow"/>
        <family val="2"/>
        <scheme val="minor"/>
      </rPr>
      <t xml:space="preserve">Update Q4: </t>
    </r>
    <r>
      <rPr>
        <sz val="12"/>
        <color rgb="FFC00000"/>
        <rFont val="Aptos Narrow"/>
        <family val="2"/>
        <scheme val="minor"/>
      </rPr>
      <t xml:space="preserve">Original amount allotted was $200,000. $108,381 from the Nontraditional Care/Under Served Children activity was reallocated to this activity due to increase in participation. </t>
    </r>
  </si>
  <si>
    <t>Materials Grant (Lakeshore Kits) - Initial Assessment</t>
  </si>
  <si>
    <r>
      <rPr>
        <b/>
        <sz val="12"/>
        <rFont val="Aptos Narrow"/>
        <family val="2"/>
        <scheme val="minor"/>
      </rPr>
      <t>Activity</t>
    </r>
    <r>
      <rPr>
        <sz val="12"/>
        <rFont val="Aptos Narrow"/>
        <family val="2"/>
        <scheme val="minor"/>
      </rPr>
      <t xml:space="preserve">: Each child care program that submits their application for an Initial Texas Rising Star assessment will receive a Lakeshore Kit with a value of $507.00 per kit for each classroom at their center. Each kit has materials appropriate to the age of the children in the classroom. Consideration for the materials placed in the kits were taken from the Texas Rising Star Classroom Assessment Record Form (category 4 indoor environment). This is to incentivize child care programs to upload all information in a timely manner into CLI Engage for assessment to ensure they meet their 2-year timeline. This will begin in the first quarter and continue through the 2nd, 3rd, and 4th quarters.  
</t>
    </r>
    <r>
      <rPr>
        <b/>
        <sz val="12"/>
        <rFont val="Aptos Narrow"/>
        <family val="2"/>
        <scheme val="minor"/>
      </rPr>
      <t>Target Outreach:</t>
    </r>
    <r>
      <rPr>
        <sz val="12"/>
        <rFont val="Aptos Narrow"/>
        <family val="2"/>
        <scheme val="minor"/>
      </rPr>
      <t xml:space="preserve"> There are 5 child care programs (approximately 40 classrooms) remaining to upload their assessments.  
</t>
    </r>
    <r>
      <rPr>
        <b/>
        <sz val="12"/>
        <rFont val="Aptos Narrow"/>
        <family val="2"/>
        <scheme val="minor"/>
      </rPr>
      <t>Measurable Outcome:</t>
    </r>
    <r>
      <rPr>
        <sz val="12"/>
        <rFont val="Aptos Narrow"/>
        <family val="2"/>
        <scheme val="minor"/>
      </rPr>
      <t xml:space="preserve"> Success will be measured if 80% of the remaining programs/classrooms upload the necessary information for their assessments. </t>
    </r>
  </si>
  <si>
    <t>First Aid &amp; CPR Reimbursement</t>
  </si>
  <si>
    <r>
      <rPr>
        <b/>
        <sz val="12"/>
        <rFont val="Aptos Narrow"/>
        <family val="2"/>
        <scheme val="minor"/>
      </rPr>
      <t>Activity</t>
    </r>
    <r>
      <rPr>
        <sz val="12"/>
        <rFont val="Aptos Narrow"/>
        <family val="2"/>
        <scheme val="minor"/>
      </rPr>
      <t xml:space="preserve">: Provide child care programs reimbursement up to $75.00 per staff for First Aid and CPR training. This is to help offset the administrative costs to child care programs which will allow funds to go back into the center and possibly allow funds to go to paying higher wages for staff.  This will begin in the first quarter and continue through quarters 2, 3, and 4.
</t>
    </r>
    <r>
      <rPr>
        <b/>
        <sz val="12"/>
        <rFont val="Aptos Narrow"/>
        <family val="2"/>
        <scheme val="minor"/>
      </rPr>
      <t>Target Outreach:</t>
    </r>
    <r>
      <rPr>
        <sz val="12"/>
        <rFont val="Aptos Narrow"/>
        <family val="2"/>
        <scheme val="minor"/>
      </rPr>
      <t xml:space="preserve"> 50 child care programs
</t>
    </r>
    <r>
      <rPr>
        <b/>
        <sz val="12"/>
        <rFont val="Aptos Narrow"/>
        <family val="2"/>
        <scheme val="minor"/>
      </rPr>
      <t>Measurable Outcome:</t>
    </r>
    <r>
      <rPr>
        <sz val="12"/>
        <rFont val="Aptos Narrow"/>
        <family val="2"/>
        <scheme val="minor"/>
      </rPr>
      <t xml:space="preserve"> Success will be measured by seeing a  decrease the number of licensing deficiencies and increase Texas Rising Star screening compliance.  </t>
    </r>
  </si>
  <si>
    <t>FBI Fingerprinting Reimbursement</t>
  </si>
  <si>
    <r>
      <rPr>
        <b/>
        <sz val="12"/>
        <rFont val="Aptos Narrow"/>
        <family val="2"/>
        <scheme val="minor"/>
      </rPr>
      <t>Activity</t>
    </r>
    <r>
      <rPr>
        <sz val="12"/>
        <rFont val="Aptos Narrow"/>
        <family val="2"/>
        <scheme val="minor"/>
      </rPr>
      <t xml:space="preserve">: Provide child care programs reimbursement up to $50.00 per staff for FBI Fingerprinting. This is to offset the administrative costs to child care programs which will allow funds to go back into the center and possibly allow funds to go to paying higher wages for staff.  This will begin in the first quarter and continue through quarters 2, 3, and 4.   
</t>
    </r>
    <r>
      <rPr>
        <b/>
        <sz val="12"/>
        <rFont val="Aptos Narrow"/>
        <family val="2"/>
        <scheme val="minor"/>
      </rPr>
      <t>Target Outreach</t>
    </r>
    <r>
      <rPr>
        <sz val="12"/>
        <rFont val="Aptos Narrow"/>
        <family val="2"/>
        <scheme val="minor"/>
      </rPr>
      <t xml:space="preserve">: 50 child care programs
</t>
    </r>
    <r>
      <rPr>
        <b/>
        <sz val="12"/>
        <rFont val="Aptos Narrow"/>
        <family val="2"/>
        <scheme val="minor"/>
      </rPr>
      <t xml:space="preserve">Measurable Outcome: </t>
    </r>
    <r>
      <rPr>
        <sz val="12"/>
        <rFont val="Aptos Narrow"/>
        <family val="2"/>
        <scheme val="minor"/>
      </rPr>
      <t xml:space="preserve">Success will be measured by seeing a  decrease the number of licensing deficiencies and increase Texas Rising Star screening compliance.  </t>
    </r>
  </si>
  <si>
    <t xml:space="preserve">Food Handler Training Reimbursement
</t>
  </si>
  <si>
    <r>
      <rPr>
        <b/>
        <sz val="12"/>
        <rFont val="Aptos Narrow"/>
        <family val="2"/>
        <scheme val="minor"/>
      </rPr>
      <t>Activity</t>
    </r>
    <r>
      <rPr>
        <sz val="12"/>
        <rFont val="Aptos Narrow"/>
        <family val="2"/>
        <scheme val="minor"/>
      </rPr>
      <t xml:space="preserve">: Provide reimbursement of up to $10.00 per staff to  child care programs for a Food Handlers License. To offset the administrative costs to child care programs which will allow funds to go back into the center and possibly allow funds to go to paying higher wages to staff.  This will begin in the second quarter and continue through quarters 3 &amp; 4.
</t>
    </r>
    <r>
      <rPr>
        <b/>
        <sz val="12"/>
        <rFont val="Aptos Narrow"/>
        <family val="2"/>
        <scheme val="minor"/>
      </rPr>
      <t>Target Outreach:</t>
    </r>
    <r>
      <rPr>
        <sz val="12"/>
        <rFont val="Aptos Narrow"/>
        <family val="2"/>
        <scheme val="minor"/>
      </rPr>
      <t xml:space="preserve"> 50 child care programs
</t>
    </r>
    <r>
      <rPr>
        <b/>
        <sz val="12"/>
        <rFont val="Aptos Narrow"/>
        <family val="2"/>
        <scheme val="minor"/>
      </rPr>
      <t>Measurable Outcome:</t>
    </r>
    <r>
      <rPr>
        <sz val="12"/>
        <rFont val="Aptos Narrow"/>
        <family val="2"/>
        <scheme val="minor"/>
      </rPr>
      <t xml:space="preserve"> Success will be measured by seeing a decrease in licensing deficiencies.  </t>
    </r>
  </si>
  <si>
    <t xml:space="preserve">Shared Service Reimbursement - Back Office Software Solutions </t>
  </si>
  <si>
    <r>
      <rPr>
        <b/>
        <sz val="12"/>
        <rFont val="Aptos Narrow"/>
        <family val="2"/>
        <scheme val="minor"/>
      </rPr>
      <t>Activity</t>
    </r>
    <r>
      <rPr>
        <sz val="12"/>
        <rFont val="Aptos Narrow"/>
        <family val="2"/>
        <scheme val="minor"/>
      </rPr>
      <t xml:space="preserve">: Provide child care programs reimbursement for Back Office Software. This is to offset the administrative costs to child care programs which will allow funds to go back into the center and possibly allow funds to go to paying higher wages for staff. Cost varies based on the company selected and the size of the facility. This will begin in the first quarter and continue through quarters 2, 3, and 4.
</t>
    </r>
    <r>
      <rPr>
        <b/>
        <sz val="12"/>
        <rFont val="Aptos Narrow"/>
        <family val="2"/>
        <scheme val="minor"/>
      </rPr>
      <t xml:space="preserve">Target Outreach: </t>
    </r>
    <r>
      <rPr>
        <sz val="12"/>
        <rFont val="Aptos Narrow"/>
        <family val="2"/>
        <scheme val="minor"/>
      </rPr>
      <t xml:space="preserve">50 child care programs
</t>
    </r>
    <r>
      <rPr>
        <b/>
        <sz val="12"/>
        <rFont val="Aptos Narrow"/>
        <family val="2"/>
        <scheme val="minor"/>
      </rPr>
      <t>Measurable Outcome:</t>
    </r>
    <r>
      <rPr>
        <sz val="12"/>
        <rFont val="Aptos Narrow"/>
        <family val="2"/>
        <scheme val="minor"/>
      </rPr>
      <t xml:space="preserve"> Success will be measured by an increase in the number of child care programs using Back Office Software. </t>
    </r>
  </si>
  <si>
    <t>Child Care Expansion (Equipment , Materials, and  Supplies)</t>
  </si>
  <si>
    <r>
      <rPr>
        <b/>
        <sz val="12"/>
        <color rgb="FFC00000"/>
        <rFont val="Aptos Narrow"/>
        <family val="2"/>
        <scheme val="minor"/>
      </rPr>
      <t>Activity</t>
    </r>
    <r>
      <rPr>
        <sz val="12"/>
        <color rgb="FFC00000"/>
        <rFont val="Aptos Narrow"/>
        <family val="2"/>
        <scheme val="minor"/>
      </rPr>
      <t xml:space="preserve">: In an effort to expand high-quality early learning programs to serve Preschool children in the Permian Basin Board area, the Board will provide equipment and materials to early learning programs who have limited slots available allowing them to open new classrooms. There is a need for additional preschool slots in the Board area, and this would help increase the number of slots available for families. 
</t>
    </r>
    <r>
      <rPr>
        <b/>
        <sz val="12"/>
        <color rgb="FFC00000"/>
        <rFont val="Aptos Narrow"/>
        <family val="2"/>
        <scheme val="minor"/>
      </rPr>
      <t>Target Outreach:</t>
    </r>
    <r>
      <rPr>
        <sz val="12"/>
        <color rgb="FFC00000"/>
        <rFont val="Aptos Narrow"/>
        <family val="2"/>
        <scheme val="minor"/>
      </rPr>
      <t xml:space="preserve"> 2 early learning programs   
</t>
    </r>
    <r>
      <rPr>
        <b/>
        <sz val="12"/>
        <color rgb="FFC00000"/>
        <rFont val="Aptos Narrow"/>
        <family val="2"/>
        <scheme val="minor"/>
      </rPr>
      <t>Measurable Outcome:</t>
    </r>
    <r>
      <rPr>
        <sz val="12"/>
        <color rgb="FFC00000"/>
        <rFont val="Aptos Narrow"/>
        <family val="2"/>
        <scheme val="minor"/>
      </rPr>
      <t xml:space="preserve"> Success will be measured by having 30 new preschool slots available to families in the Permian Basin area.
</t>
    </r>
    <r>
      <rPr>
        <b/>
        <sz val="12"/>
        <color rgb="FFC00000"/>
        <rFont val="Aptos Narrow"/>
        <family val="2"/>
        <scheme val="minor"/>
      </rPr>
      <t xml:space="preserve">Update Q4: </t>
    </r>
    <r>
      <rPr>
        <sz val="12"/>
        <color rgb="FFC00000"/>
        <rFont val="Aptos Narrow"/>
        <family val="2"/>
        <scheme val="minor"/>
      </rPr>
      <t>Added this activity due to the need for Preschool expansions for Early Learning Programs. Funds brought down from the cancelled CDA activities in the Professional Development category (total of $26,500).</t>
    </r>
  </si>
  <si>
    <t>Wage Supplement - Service Recognition Bonus</t>
  </si>
  <si>
    <r>
      <rPr>
        <b/>
        <sz val="12"/>
        <rFont val="Aptos Narrow"/>
        <family val="2"/>
        <scheme val="minor"/>
      </rPr>
      <t>Activity</t>
    </r>
    <r>
      <rPr>
        <sz val="12"/>
        <rFont val="Aptos Narrow"/>
        <family val="2"/>
        <scheme val="minor"/>
      </rPr>
      <t xml:space="preserve">: Provide a tiered monetary bonus to child care program staff that have served at a Center/Home for a number of designated years to help retain staff and ensure continuity of care. This will be conducted in the third quarter. Stakeholders have requested this bonus be given again as in past years they have felt it was successful. The monetary bonus amount will be based on the child care program's staff numbers submitted.  
</t>
    </r>
    <r>
      <rPr>
        <b/>
        <sz val="12"/>
        <rFont val="Aptos Narrow"/>
        <family val="2"/>
        <scheme val="minor"/>
      </rPr>
      <t>Target Outreach:</t>
    </r>
    <r>
      <rPr>
        <sz val="12"/>
        <rFont val="Aptos Narrow"/>
        <family val="2"/>
        <scheme val="minor"/>
      </rPr>
      <t xml:space="preserve"> 90 child care program staff that have served at a Center/Home for designated years of service
</t>
    </r>
    <r>
      <rPr>
        <b/>
        <sz val="12"/>
        <rFont val="Aptos Narrow"/>
        <family val="2"/>
        <scheme val="minor"/>
      </rPr>
      <t>Measurable Outcome</t>
    </r>
    <r>
      <rPr>
        <sz val="12"/>
        <rFont val="Aptos Narrow"/>
        <family val="2"/>
        <scheme val="minor"/>
      </rPr>
      <t xml:space="preserve">: Success will be measured with a 6-month follow up on child care program staff still employed at the centers.
</t>
    </r>
    <r>
      <rPr>
        <b/>
        <sz val="12"/>
        <color rgb="FFC00000"/>
        <rFont val="Aptos Narrow"/>
        <family val="2"/>
        <scheme val="minor"/>
      </rPr>
      <t>Update Q4:</t>
    </r>
    <r>
      <rPr>
        <sz val="12"/>
        <color rgb="FFC00000"/>
        <rFont val="Aptos Narrow"/>
        <family val="2"/>
        <scheme val="minor"/>
      </rPr>
      <t xml:space="preserve"> Original amount allotted for this activity was $350,000. $11,000 was reallocated from the Nontraditional/Under Served Children Support Grant.</t>
    </r>
  </si>
  <si>
    <t xml:space="preserve">Nontraditional Hour/Under Served Children Support Grant </t>
  </si>
  <si>
    <r>
      <rPr>
        <b/>
        <strike/>
        <sz val="12"/>
        <rFont val="Aptos Narrow"/>
        <family val="2"/>
        <scheme val="minor"/>
      </rPr>
      <t>Activity</t>
    </r>
    <r>
      <rPr>
        <strike/>
        <sz val="12"/>
        <rFont val="Aptos Narrow"/>
        <family val="2"/>
        <scheme val="minor"/>
      </rPr>
      <t xml:space="preserve">: Provide supply building materials (i.e., equipment, cribs, classroom material for classroom centers) for new or current child care programs who offer nontraditional hours or serve children in underserved areas or vulnerable populations. This is to meet the need for the increase in demand for nontraditional hour/under served populations, based on surveys and committee meetings. This will begin in the second quarter and continue through quarters 3 &amp; 4.  
</t>
    </r>
    <r>
      <rPr>
        <b/>
        <strike/>
        <sz val="12"/>
        <rFont val="Aptos Narrow"/>
        <family val="2"/>
        <scheme val="minor"/>
      </rPr>
      <t>Target Outreach:</t>
    </r>
    <r>
      <rPr>
        <strike/>
        <sz val="12"/>
        <rFont val="Aptos Narrow"/>
        <family val="2"/>
        <scheme val="minor"/>
      </rPr>
      <t xml:space="preserve"> 10 new or current child care programs who offer nontraditional hours or serve children in underserved areas or vulnerable populations
</t>
    </r>
    <r>
      <rPr>
        <b/>
        <strike/>
        <sz val="12"/>
        <rFont val="Aptos Narrow"/>
        <family val="2"/>
        <scheme val="minor"/>
      </rPr>
      <t>Measurable Outcome:</t>
    </r>
    <r>
      <rPr>
        <strike/>
        <sz val="12"/>
        <rFont val="Aptos Narrow"/>
        <family val="2"/>
        <scheme val="minor"/>
      </rPr>
      <t xml:space="preserve"> Success will be measured by seeing an increase in child care programs offering nontraditional hours in our Board area
</t>
    </r>
    <r>
      <rPr>
        <b/>
        <sz val="12"/>
        <rFont val="Aptos Narrow"/>
        <family val="2"/>
        <scheme val="minor"/>
      </rPr>
      <t xml:space="preserve">Update Q2: </t>
    </r>
    <r>
      <rPr>
        <sz val="12"/>
        <rFont val="Aptos Narrow"/>
        <family val="2"/>
        <scheme val="minor"/>
      </rPr>
      <t xml:space="preserve">Start date changed to Q4  </t>
    </r>
    <r>
      <rPr>
        <sz val="12"/>
        <color rgb="FFC00000"/>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No interest in this activity. $11,000 was reallocated to the Wage Supplement - Service Recognition Bonus activity and $108,381 was reallocated to the Child Care Bonus activity.</t>
    </r>
  </si>
  <si>
    <t xml:space="preserve">Workforce Solutions Rural Capital Area is committed to the early education industry and strives to increase support and stability of child care programs, promote early care and education teacher professional development, increase capacity and increase family engagement. Through ongoing conversations with early learning programs during monthly meetings, review of Continuous Quality Improvements Plans (CQIP), responses from a large survey conducted in August 2024 of directors and teachers in child care programs and the guidance of the Rural Capital Child Care Committee, needs were identified that became the basis of the planned FY2025 Quality Initiatives. 
The needs identified include but are not limited to: 
1. Provide tools to support and stabilize child care programs.
2. Increase capacity in underserved areas: infants and toddlers.
3. Promote professional development.
4. Boost Parent engagement.
The following initiatives seek to meet these needs and align with the Board's goals of stabilizing the industry, retaining the workforce, and engaging stakeholders (families, child care programs, community). Each initiative is detailed below along with how success will be measured. </t>
  </si>
  <si>
    <t xml:space="preserve">Rural Capital Board Child Care Industry Specialist and Contract Manager will meet monthly with Contractor staff to discuss the launch and progress of each initiative.  The initial meeting will be focused on defining responsibility, timeframes, support needed, reporting mechanism for each initiative and thereafter will be reviewed for progress. The Board staff will present quarterly updates to the Rural Capital Child Care Committee and regularly to the Rural Capital Board of Directors. </t>
  </si>
  <si>
    <r>
      <rPr>
        <b/>
        <sz val="12"/>
        <rFont val="Aptos Narrow"/>
        <family val="2"/>
        <scheme val="minor"/>
      </rPr>
      <t>Activity</t>
    </r>
    <r>
      <rPr>
        <sz val="12"/>
        <rFont val="Aptos Narrow"/>
        <family val="2"/>
        <scheme val="minor"/>
      </rPr>
      <t xml:space="preserve">: The infant and toddler expansion initiative focuses on enhancing early childhood development by expanding access to high-quality care and education for children from birth to age three. The goal is to increase the availability of affordable care and ensure that developmental milestones are supported through a nurturing and stimulating environment. This initiative will be guided by contractor, ensuring industry expertise and practical insights. 72.63% of those surveyed expressed a moderate to critical need for infant and toddler care, suggesting a significant demand for this initiative. Approximate cost per classroom is $21,000. </t>
    </r>
    <r>
      <rPr>
        <sz val="12"/>
        <color theme="1"/>
        <rFont val="Aptos Narrow"/>
        <family val="2"/>
        <scheme val="minor"/>
      </rPr>
      <t xml:space="preserve">
</t>
    </r>
    <r>
      <rPr>
        <b/>
        <sz val="12"/>
        <color theme="1"/>
        <rFont val="Aptos Narrow"/>
        <family val="2"/>
        <scheme val="minor"/>
      </rPr>
      <t>Target Outreach:</t>
    </r>
    <r>
      <rPr>
        <sz val="12"/>
        <color theme="1"/>
        <rFont val="Aptos Narrow"/>
        <family val="2"/>
        <scheme val="minor"/>
      </rPr>
      <t xml:space="preserve"> 10 child care programs</t>
    </r>
    <r>
      <rPr>
        <b/>
        <sz val="12"/>
        <color theme="1"/>
        <rFont val="Aptos Narrow"/>
        <family val="2"/>
        <scheme val="minor"/>
      </rPr>
      <t xml:space="preserve"> </t>
    </r>
    <r>
      <rPr>
        <sz val="12"/>
        <color theme="1"/>
        <rFont val="Aptos Narrow"/>
        <family val="2"/>
        <scheme val="minor"/>
      </rPr>
      <t xml:space="preserve">will increase capacity of infant &amp; toddler classroom resulting in 40 additional slots.
</t>
    </r>
    <r>
      <rPr>
        <b/>
        <sz val="12"/>
        <color theme="1"/>
        <rFont val="Aptos Narrow"/>
        <family val="2"/>
        <scheme val="minor"/>
      </rPr>
      <t>Measurable Outcome:</t>
    </r>
    <r>
      <rPr>
        <sz val="12"/>
        <color theme="1"/>
        <rFont val="Aptos Narrow"/>
        <family val="2"/>
        <scheme val="minor"/>
      </rPr>
      <t xml:space="preserve">  Meet the increased capacity of 40 slots 
Board Strategy: Increase capacity in Underserved Areas - Infant and Toddler.
</t>
    </r>
    <r>
      <rPr>
        <b/>
        <sz val="12"/>
        <color rgb="FFC00000"/>
        <rFont val="Aptos Narrow"/>
        <family val="2"/>
        <scheme val="minor"/>
      </rPr>
      <t>Update Q4:</t>
    </r>
    <r>
      <rPr>
        <sz val="12"/>
        <color rgb="FFC00000"/>
        <rFont val="Aptos Narrow"/>
        <family val="2"/>
        <scheme val="minor"/>
      </rPr>
      <t xml:space="preserve">  Increased budget by $50,911 from other initiatives due to a higher number of applications received and a strategic reallocation of funds from projects spending more slowly than anticipated.</t>
    </r>
  </si>
  <si>
    <t>Professional Development for  Infant/Toddler (health &amp; safety)</t>
  </si>
  <si>
    <r>
      <rPr>
        <b/>
        <strike/>
        <sz val="12"/>
        <rFont val="Aptos Narrow"/>
        <family val="2"/>
        <scheme val="minor"/>
      </rPr>
      <t>Activity</t>
    </r>
    <r>
      <rPr>
        <strike/>
        <sz val="12"/>
        <rFont val="Aptos Narrow"/>
        <family val="2"/>
        <scheme val="minor"/>
      </rPr>
      <t xml:space="preserve">: The infant and toddler health and safety grant focuses on expanding access and improving the quality of care. The initiative seeks to enhance long-term outcomes such as school readiness, social-emotional well-being, and equity in early childhood opportunities by investing in professional development programs to train caregivers in early child development, focusing on cognitive, social, and emotional growth. This initiative will be overseen by the contractor, ensuring industry expertise and practical insights. 72.63% of those surveyed expressed a moderate to critical need for infant and toddler care, suggesting a significant demand for this initiative. Outside contractors with specialized certifications or degrees in the relevant field will be utilized in order to ensure training is conducted by qualified professionals with expertise improving the quality and credibility of the program.
</t>
    </r>
    <r>
      <rPr>
        <b/>
        <strike/>
        <sz val="12"/>
        <rFont val="Aptos Narrow"/>
        <family val="2"/>
        <scheme val="minor"/>
      </rPr>
      <t>Target Outreach:</t>
    </r>
    <r>
      <rPr>
        <strike/>
        <sz val="12"/>
        <rFont val="Aptos Narrow"/>
        <family val="2"/>
        <scheme val="minor"/>
      </rPr>
      <t xml:space="preserve"> 10 child care programs who support approx. 65 staff, will increase their knowledge and skills in the infant &amp; toddlers classrooms 
</t>
    </r>
    <r>
      <rPr>
        <b/>
        <strike/>
        <sz val="12"/>
        <rFont val="Aptos Narrow"/>
        <family val="2"/>
        <scheme val="minor"/>
      </rPr>
      <t>Measurable Outcome:</t>
    </r>
    <r>
      <rPr>
        <strike/>
        <sz val="12"/>
        <rFont val="Aptos Narrow"/>
        <family val="2"/>
        <scheme val="minor"/>
      </rPr>
      <t xml:space="preserve"> 10 teachers will receive Infant/Toddler Training and Health and Safety Training. 
Board Strategy: Increase capacity in Underserved Areas - Infant and Toddler
</t>
    </r>
    <r>
      <rPr>
        <b/>
        <sz val="12"/>
        <rFont val="Aptos Narrow"/>
        <family val="2"/>
        <scheme val="minor"/>
      </rPr>
      <t xml:space="preserve">Update Q3: </t>
    </r>
    <r>
      <rPr>
        <sz val="12"/>
        <rFont val="Aptos Narrow"/>
        <family val="2"/>
        <scheme val="minor"/>
      </rPr>
      <t xml:space="preserve">Original budget was incorrectly planned for $75,000. This activity has been removed. </t>
    </r>
  </si>
  <si>
    <t>Conscious Discipline Training &amp; Resources (Social Emotional)</t>
  </si>
  <si>
    <r>
      <rPr>
        <b/>
        <sz val="12"/>
        <rFont val="Aptos Narrow"/>
        <family val="2"/>
        <scheme val="minor"/>
      </rPr>
      <t>Activity</t>
    </r>
    <r>
      <rPr>
        <sz val="12"/>
        <rFont val="Aptos Narrow"/>
        <family val="2"/>
        <scheme val="minor"/>
      </rPr>
      <t xml:space="preserve">: The Conscious Discipline Training and Resource initiative aims to equip educators with tools to foster emotional intelligence, self-regulation, and positive behavior in children. The initiative's goal is to create emotional safe learning environments that support both child development and adult well-being. This initiative will be guided by contractor, ensuring industry expertise and practical insights. 87.1% of those surveyed expressed a moderate to critical need for Conscious Discipline Training, suggesting a significant need for the initiative. 
</t>
    </r>
    <r>
      <rPr>
        <b/>
        <sz val="12"/>
        <rFont val="Aptos Narrow"/>
        <family val="2"/>
        <scheme val="minor"/>
      </rPr>
      <t>Target Outreach:</t>
    </r>
    <r>
      <rPr>
        <sz val="12"/>
        <rFont val="Aptos Narrow"/>
        <family val="2"/>
        <scheme val="minor"/>
      </rPr>
      <t xml:space="preserve"> 50 Teachers will increase knowledge in social and emotional education 
Board Strategy: Promote Early Care and Education Teacher Professional Development and Engagement 
</t>
    </r>
    <r>
      <rPr>
        <b/>
        <sz val="12"/>
        <rFont val="Aptos Narrow"/>
        <family val="2"/>
        <scheme val="minor"/>
      </rPr>
      <t xml:space="preserve">Measurable Outcome: </t>
    </r>
    <r>
      <rPr>
        <sz val="12"/>
        <rFont val="Aptos Narrow"/>
        <family val="2"/>
        <scheme val="minor"/>
      </rPr>
      <t xml:space="preserve">Post Training Assessments will demonstrate knowledge and understanding of effective social and emotional interactions
</t>
    </r>
    <r>
      <rPr>
        <sz val="12"/>
        <color rgb="FFC00000"/>
        <rFont val="Aptos Narrow"/>
        <family val="2"/>
        <scheme val="minor"/>
      </rPr>
      <t xml:space="preserve">
</t>
    </r>
    <r>
      <rPr>
        <b/>
        <sz val="12"/>
        <color rgb="FFC00000"/>
        <rFont val="Aptos Narrow"/>
        <family val="2"/>
        <scheme val="minor"/>
      </rPr>
      <t>Update Q4:</t>
    </r>
    <r>
      <rPr>
        <sz val="12"/>
        <color rgb="FFC00000"/>
        <rFont val="Aptos Narrow"/>
        <family val="2"/>
        <scheme val="minor"/>
      </rPr>
      <t xml:space="preserve"> Original budget of $80,000 was reduced by $19,512 which was moved to support Flood Relief Supplement. These funds were not needed for this activity due to Flood Relief took a higher priority for the affected child care programs and staff.</t>
    </r>
  </si>
  <si>
    <t>Professional Development - Symposium (resources, trainers, interpreters, event costs)</t>
  </si>
  <si>
    <r>
      <rPr>
        <b/>
        <sz val="12"/>
        <color theme="1"/>
        <rFont val="Aptos Narrow"/>
        <family val="2"/>
        <scheme val="minor"/>
      </rPr>
      <t>Activity</t>
    </r>
    <r>
      <rPr>
        <sz val="12"/>
        <color theme="1"/>
        <rFont val="Aptos Narrow"/>
        <family val="2"/>
        <scheme val="minor"/>
      </rPr>
      <t xml:space="preserve">: The Symposium Initiative is a multiple day, in-person Director and Teacher Symposium planned for summer 2025 in collaboration with Workforce Solutions Capital Area. This will include multiple training sessions and speakers promoting best practices for child care center directors, operators, and teachers. This initiative will be guided by contractor, ensuring industry expertise and practical insights. 81.63% of those surveyed expressed a moderate to critical need for professional development, suggesting a significant need for the initiative. 
</t>
    </r>
    <r>
      <rPr>
        <b/>
        <sz val="12"/>
        <color theme="1"/>
        <rFont val="Aptos Narrow"/>
        <family val="2"/>
        <scheme val="minor"/>
      </rPr>
      <t>Target Outreach:</t>
    </r>
    <r>
      <rPr>
        <sz val="12"/>
        <color theme="1"/>
        <rFont val="Aptos Narrow"/>
        <family val="2"/>
        <scheme val="minor"/>
      </rPr>
      <t xml:space="preserve"> 600 child care directors and teachers will increase knowledge on business practices, child development, etc.
Board Strategy: Promote Early Care and Education Teacher Professional Development and Engagement 
</t>
    </r>
    <r>
      <rPr>
        <b/>
        <sz val="12"/>
        <color theme="1"/>
        <rFont val="Aptos Narrow"/>
        <family val="2"/>
        <scheme val="minor"/>
      </rPr>
      <t>Measurable Outcome:</t>
    </r>
    <r>
      <rPr>
        <sz val="12"/>
        <color theme="1"/>
        <rFont val="Aptos Narrow"/>
        <family val="2"/>
        <scheme val="minor"/>
      </rPr>
      <t xml:space="preserve"> 80% of the participants will have increased knowledge as demonstrated in post evaluation
</t>
    </r>
    <r>
      <rPr>
        <b/>
        <sz val="12"/>
        <color rgb="FFC00000"/>
        <rFont val="Aptos Narrow"/>
        <family val="2"/>
        <scheme val="minor"/>
      </rPr>
      <t>Update Q4</t>
    </r>
    <r>
      <rPr>
        <sz val="12"/>
        <color rgb="FFC00000"/>
        <rFont val="Aptos Narrow"/>
        <family val="2"/>
        <scheme val="minor"/>
      </rPr>
      <t>: Original budget of $125,000 was reduced by $25,125 which was moved to support new Wage Supplements, Infant and Toddler expansion grant &amp; additional Frog Street Training. These funds were not needed for this activity due to event actual costs coming in lower than budgeted.</t>
    </r>
  </si>
  <si>
    <r>
      <rPr>
        <b/>
        <sz val="12"/>
        <color theme="1"/>
        <rFont val="Aptos Narrow"/>
        <family val="2"/>
        <scheme val="minor"/>
      </rPr>
      <t>Activity</t>
    </r>
    <r>
      <rPr>
        <sz val="12"/>
        <color theme="1"/>
        <rFont val="Aptos Narrow"/>
        <family val="2"/>
        <scheme val="minor"/>
      </rPr>
      <t xml:space="preserve">: Workforce Solutions Rural Capital Area offers numerous research-based trainings in core knowledge areas of child development to help child care programs meet annual requirements for training hours. Most sessions are conducted by subject matter experts to provide specialized training in topics identified through surveys of early learning programs. This initiative will be guided by contractor, ensuring industry expertise and practical insights. 81.63% of those surveyed expressed a moderate to critical need for professional development, suggesting a significant need for the initiative. 
</t>
    </r>
    <r>
      <rPr>
        <b/>
        <sz val="12"/>
        <color theme="1"/>
        <rFont val="Aptos Narrow"/>
        <family val="2"/>
        <scheme val="minor"/>
      </rPr>
      <t>Target Outreach:</t>
    </r>
    <r>
      <rPr>
        <sz val="12"/>
        <color theme="1"/>
        <rFont val="Aptos Narrow"/>
        <family val="2"/>
        <scheme val="minor"/>
      </rPr>
      <t xml:space="preserve"> 250 child care directors and teachers will increase knowledge on topics ranging from leadership, business management, child development, interactions, serving children with unique needs
Board Strategy:</t>
    </r>
    <r>
      <rPr>
        <b/>
        <sz val="12"/>
        <color theme="1"/>
        <rFont val="Aptos Narrow"/>
        <family val="2"/>
        <scheme val="minor"/>
      </rPr>
      <t xml:space="preserve"> </t>
    </r>
    <r>
      <rPr>
        <sz val="12"/>
        <color theme="1"/>
        <rFont val="Aptos Narrow"/>
        <family val="2"/>
        <scheme val="minor"/>
      </rPr>
      <t xml:space="preserve">Promote Early Care and Education Teacher Professional Development and Engagement 
</t>
    </r>
    <r>
      <rPr>
        <b/>
        <sz val="12"/>
        <color theme="1"/>
        <rFont val="Aptos Narrow"/>
        <family val="2"/>
        <scheme val="minor"/>
      </rPr>
      <t>Measurable Outcome:</t>
    </r>
    <r>
      <rPr>
        <sz val="12"/>
        <color theme="1"/>
        <rFont val="Aptos Narrow"/>
        <family val="2"/>
        <scheme val="minor"/>
      </rPr>
      <t xml:space="preserve"> Post Training Assessments will demonstrate knowledge and understanding of content
</t>
    </r>
    <r>
      <rPr>
        <b/>
        <sz val="12"/>
        <color rgb="FFC00000"/>
        <rFont val="Aptos Narrow"/>
        <family val="2"/>
        <scheme val="minor"/>
      </rPr>
      <t>Update Q4:</t>
    </r>
    <r>
      <rPr>
        <sz val="12"/>
        <color rgb="FFC00000"/>
        <rFont val="Aptos Narrow"/>
        <family val="2"/>
        <scheme val="minor"/>
      </rPr>
      <t xml:space="preserve"> Original budget of $75,000 was reduced by $11,027 which was moved to support new Wage Supplements and Infant and Toddler expansion grant. These funds were not needed for this activity due to when the plan was approved and how scheduling had to be adjusted to fit within a 9 month timeframe.</t>
    </r>
    <r>
      <rPr>
        <sz val="12"/>
        <color theme="1"/>
        <rFont val="Aptos Narrow"/>
        <family val="2"/>
        <scheme val="minor"/>
      </rPr>
      <t xml:space="preserve">
</t>
    </r>
  </si>
  <si>
    <t>Child Development Associate (CDA) Credential Courses</t>
  </si>
  <si>
    <r>
      <t xml:space="preserve">Activity: </t>
    </r>
    <r>
      <rPr>
        <sz val="12"/>
        <color theme="1"/>
        <rFont val="Aptos Narrow"/>
        <family val="2"/>
        <scheme val="minor"/>
      </rPr>
      <t xml:space="preserve">Workforce Solutions Rural Capital Area seeks to support early childhood staff in certification attainment and continuing education. The initiative will address the need of retaining child care staff with knowledge and expertise in providing high quality child care. Increasing the educational level of our child care staff will increase the overall quality of childcare. WSRCA is committed to offering CDA courses in both English and Spanish to support a diverse group of educators ensuring accessibility and inclusivity for participants. This initiative will be guided by contractor, ensuring industry expertise and practical insights. 83.89% of those surveyed expressed a moderate to critical need for support for higher education/CDA, suggesting a significant need for the initiative. </t>
    </r>
    <r>
      <rPr>
        <b/>
        <sz val="12"/>
        <color theme="1"/>
        <rFont val="Aptos Narrow"/>
        <family val="2"/>
        <scheme val="minor"/>
      </rPr>
      <t xml:space="preserve">
Target Outreach: </t>
    </r>
    <r>
      <rPr>
        <sz val="12"/>
        <color theme="1"/>
        <rFont val="Aptos Narrow"/>
        <family val="2"/>
        <scheme val="minor"/>
      </rPr>
      <t>40 teachers will participate in the Child Development Associate (CDA) training</t>
    </r>
    <r>
      <rPr>
        <b/>
        <sz val="12"/>
        <color theme="1"/>
        <rFont val="Aptos Narrow"/>
        <family val="2"/>
        <scheme val="minor"/>
      </rPr>
      <t xml:space="preserve">
</t>
    </r>
    <r>
      <rPr>
        <sz val="12"/>
        <color theme="1"/>
        <rFont val="Aptos Narrow"/>
        <family val="2"/>
        <scheme val="minor"/>
      </rPr>
      <t xml:space="preserve">Board Strategy: Promote Early Care and Education Teacher Professional Development and Engagement </t>
    </r>
    <r>
      <rPr>
        <b/>
        <sz val="12"/>
        <color theme="1"/>
        <rFont val="Aptos Narrow"/>
        <family val="2"/>
        <scheme val="minor"/>
      </rPr>
      <t xml:space="preserve">
Measurable Outcome: </t>
    </r>
    <r>
      <rPr>
        <sz val="12"/>
        <color theme="1"/>
        <rFont val="Aptos Narrow"/>
        <family val="2"/>
        <scheme val="minor"/>
      </rPr>
      <t>80% of participating teachers will receive their CDA certification</t>
    </r>
    <r>
      <rPr>
        <b/>
        <sz val="12"/>
        <color theme="1"/>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Original budget of $78,000 was reduced by $18,636 which was moved to support new Wage Supplements and Infant and Toddler expansion grant. These funds were not needed for this activity due to when the plan was approved and adjusted scheduling to support teachers within a 9 month timeframe.</t>
    </r>
  </si>
  <si>
    <t>SCORE Business Training Series</t>
  </si>
  <si>
    <r>
      <rPr>
        <b/>
        <sz val="12"/>
        <color theme="1"/>
        <rFont val="Aptos Narrow"/>
        <family val="2"/>
        <scheme val="minor"/>
      </rPr>
      <t>Activity</t>
    </r>
    <r>
      <rPr>
        <sz val="12"/>
        <color theme="1"/>
        <rFont val="Aptos Narrow"/>
        <family val="2"/>
        <scheme val="minor"/>
      </rPr>
      <t xml:space="preserve">: WSRCA will partner with SCORE to shape, launch, and promote a multiple session training series on how to open a child care business. This series will address multiple business needs including: creating a business plan, budgeting, compliance with city regulations, compliance with state regulations and the licensing process, marketing, and enrollment. In FY24, Child Care Business consultants completed needs assessments with current early learning programs indicating a need for support with budgeting, enrollment, compliance, and marketing. WSRCA has also seen a recent spike in child care closures due to financial hardship. When presented to the WSRCA Child Care Committee, participants were supportive of the initiative and hopeful that it will support and build our early learning capacity. This training series will be free for child care programs. This project will be managed by the Board. 
</t>
    </r>
    <r>
      <rPr>
        <b/>
        <sz val="12"/>
        <color theme="1"/>
        <rFont val="Aptos Narrow"/>
        <family val="2"/>
        <scheme val="minor"/>
      </rPr>
      <t>Target Outreach:</t>
    </r>
    <r>
      <rPr>
        <sz val="12"/>
        <color theme="1"/>
        <rFont val="Aptos Narrow"/>
        <family val="2"/>
        <scheme val="minor"/>
      </rPr>
      <t xml:space="preserve"> This initiative will be open and available to support all 350+ current CCS programs in our 9 counties, and more importantly be an entryway to new child care programs in our 9 counties to increase our capacity. The cohort class size is limited to 400 Parti cants which will be served on a first come first serve bases. Will offer a second cohort if needed- no additional funding needed.  
Board Strategy: Increase the Support and Stability of child care programs. 
</t>
    </r>
    <r>
      <rPr>
        <b/>
        <sz val="12"/>
        <color theme="1"/>
        <rFont val="Aptos Narrow"/>
        <family val="2"/>
        <scheme val="minor"/>
      </rPr>
      <t>Measurable Outcomes:</t>
    </r>
    <r>
      <rPr>
        <sz val="12"/>
        <color theme="1"/>
        <rFont val="Aptos Narrow"/>
        <family val="2"/>
        <scheme val="minor"/>
      </rPr>
      <t xml:space="preserve"> 100% of the new small businesses will be fully operational, the creation of at least 4 new child care businesses in Rural Capital Area, and data provided by SCORE including the number of businesses created, number of jobs created, and longevity of new businesses launched. </t>
    </r>
  </si>
  <si>
    <t>Wage Supplements for Educational Attainment</t>
  </si>
  <si>
    <r>
      <rPr>
        <b/>
        <sz val="12"/>
        <rFont val="Aptos Narrow"/>
        <family val="2"/>
        <scheme val="minor"/>
      </rPr>
      <t>Activity</t>
    </r>
    <r>
      <rPr>
        <sz val="12"/>
        <rFont val="Aptos Narrow"/>
        <family val="2"/>
        <scheme val="minor"/>
      </rPr>
      <t xml:space="preserve">: Wage supplements are awarded to professionals who have recently earned a CDA certification or higher education degree in early-childhood-related studies.  The initiative aims to augment low wages, promote career pathways, as well as decrease teacher turnover, helping children to maintain a stable relationship with a teacher enhancing quality care and education. This initiative will be guided by contractor, ensuring industry expertise and practical insights. 86.31% of those surveyed expressed a moderate to critical need for Support for Child Care Workforce/Wage Supplement, suggesting a significant need for the initiative. </t>
    </r>
    <r>
      <rPr>
        <b/>
        <sz val="12"/>
        <rFont val="Aptos Narrow"/>
        <family val="2"/>
        <scheme val="minor"/>
      </rPr>
      <t>Award will be based on education for individuals who have earned a CDA certification or higher from May 2024 through May 2025. Approximate amount $2250 per awardee</t>
    </r>
    <r>
      <rPr>
        <sz val="12"/>
        <rFont val="Aptos Narrow"/>
        <family val="2"/>
        <scheme val="minor"/>
      </rPr>
      <t xml:space="preserve">
</t>
    </r>
    <r>
      <rPr>
        <b/>
        <sz val="12"/>
        <rFont val="Aptos Narrow"/>
        <family val="2"/>
        <scheme val="minor"/>
      </rPr>
      <t>Target Outreach:</t>
    </r>
    <r>
      <rPr>
        <sz val="12"/>
        <rFont val="Aptos Narrow"/>
        <family val="2"/>
        <scheme val="minor"/>
      </rPr>
      <t xml:space="preserve"> 40 teachers will receive an Education Incentive Award upon receipt of CDA certification, AA or BA in child development in FY2024. 
Board Strategy: Increase the Support and Stability of child care programs
</t>
    </r>
    <r>
      <rPr>
        <b/>
        <sz val="12"/>
        <rFont val="Aptos Narrow"/>
        <family val="2"/>
        <scheme val="minor"/>
      </rPr>
      <t>Measurable Outcome:</t>
    </r>
    <r>
      <rPr>
        <sz val="12"/>
        <rFont val="Aptos Narrow"/>
        <family val="2"/>
        <scheme val="minor"/>
      </rPr>
      <t xml:space="preserve"> 40 teachers will remain employed with an early learning school six months after receipt of award; verified via survey.</t>
    </r>
  </si>
  <si>
    <t xml:space="preserve"> Curriculum Training - Frog Street</t>
  </si>
  <si>
    <r>
      <rPr>
        <b/>
        <sz val="12"/>
        <color theme="1"/>
        <rFont val="Aptos Narrow"/>
        <family val="2"/>
        <scheme val="minor"/>
      </rPr>
      <t xml:space="preserve">Activity: </t>
    </r>
    <r>
      <rPr>
        <sz val="12"/>
        <color theme="1"/>
        <rFont val="Aptos Narrow"/>
        <family val="2"/>
        <scheme val="minor"/>
      </rPr>
      <t xml:space="preserve">Workforce Solutions Rural Capital will offer multiple curriculum training opportunities, including a Spanish session, from January 2024-September 2025. These trainings will all focus on the utilization of FrogStreet Curriculum in early learning classrooms. These activities will also help individuals obtain their required annual training clock hours for their Texas Rising Star assessment. Additionally, these opportunities will provide necessary information to improve care for the children in WSRCA classrooms and/or programs, thereby improving on identified needs that meet and/or support the program's Continuous Quality Improvement Plan goals. This initiative will be guided by contractor, ensuring industry expertise and practical insights. 81.63% of those surveyed expressed a moderate to critical need for professional development, including FrogStreet curriculum training, suggesting a significant need for the initiative. 
</t>
    </r>
    <r>
      <rPr>
        <b/>
        <sz val="12"/>
        <color theme="1"/>
        <rFont val="Aptos Narrow"/>
        <family val="2"/>
        <scheme val="minor"/>
      </rPr>
      <t>Target Outreach:</t>
    </r>
    <r>
      <rPr>
        <sz val="12"/>
        <color theme="1"/>
        <rFont val="Aptos Narrow"/>
        <family val="2"/>
        <scheme val="minor"/>
      </rPr>
      <t xml:space="preserve"> 60 early care and education teachers using the FrogStreet Curriculum will receive training on furthering the implementation of the curriculum
Board Strategy: Promote Early Care and Education Teacher Professional Development and Engagement 
</t>
    </r>
    <r>
      <rPr>
        <b/>
        <sz val="12"/>
        <color theme="1"/>
        <rFont val="Aptos Narrow"/>
        <family val="2"/>
        <scheme val="minor"/>
      </rPr>
      <t xml:space="preserve">Measurable Outcome: </t>
    </r>
    <r>
      <rPr>
        <sz val="12"/>
        <color theme="1"/>
        <rFont val="Aptos Narrow"/>
        <family val="2"/>
        <scheme val="minor"/>
      </rPr>
      <t xml:space="preserve">Post Assessments will demonstrate knowledge and understanding of content.
</t>
    </r>
    <r>
      <rPr>
        <b/>
        <sz val="12"/>
        <color rgb="FFC00000"/>
        <rFont val="Aptos Narrow"/>
        <family val="2"/>
        <scheme val="minor"/>
      </rPr>
      <t xml:space="preserve">Update Q4: </t>
    </r>
    <r>
      <rPr>
        <sz val="12"/>
        <color rgb="FFC00000"/>
        <rFont val="Aptos Narrow"/>
        <family val="2"/>
        <scheme val="minor"/>
      </rPr>
      <t xml:space="preserve">Original budget was increased by $7,190 to support the need for additional trainings in Spanish. </t>
    </r>
  </si>
  <si>
    <t>ASQ - Professional Development</t>
  </si>
  <si>
    <r>
      <rPr>
        <b/>
        <sz val="12"/>
        <rFont val="Aptos Narrow"/>
        <family val="2"/>
        <scheme val="minor"/>
      </rPr>
      <t>Activity</t>
    </r>
    <r>
      <rPr>
        <sz val="12"/>
        <rFont val="Aptos Narrow"/>
        <family val="2"/>
        <scheme val="minor"/>
      </rPr>
      <t xml:space="preserve">: Workforce Solutions Rural Capital Area will offer the ASQ-3 and ASQ-SE2 screening kits to child care programs participating in the CCS program. The ASQ is an evidence-based developmental and social-emotional screening for children from one month to 5 1/2 years of age. This tool will help parents and child care programs identify children who need early intervention services and assist child care programs with providing appropriate supports, thereby reducing the need to expel a child from a program due to behaviors. This initiative will be guided by contractor, ensuring industry expertise and practical insights.
</t>
    </r>
    <r>
      <rPr>
        <b/>
        <sz val="12"/>
        <rFont val="Aptos Narrow"/>
        <family val="2"/>
        <scheme val="minor"/>
      </rPr>
      <t>Target Outreach:</t>
    </r>
    <r>
      <rPr>
        <sz val="12"/>
        <rFont val="Aptos Narrow"/>
        <family val="2"/>
        <scheme val="minor"/>
      </rPr>
      <t xml:space="preserve"> 20 child care programs will incorporate the usage of ASQ screeners into their programs through professional development and training on how to administer the questionnaire, how to discuss with parents and recommendations for next steps based on the results of the questionnaire.
Board Strategy: Increase Teacher/Parent knowledge of individual progress of child's development
</t>
    </r>
    <r>
      <rPr>
        <b/>
        <sz val="12"/>
        <rFont val="Aptos Narrow"/>
        <family val="2"/>
        <scheme val="minor"/>
      </rPr>
      <t xml:space="preserve">Measurable Outcome: </t>
    </r>
    <r>
      <rPr>
        <sz val="12"/>
        <rFont val="Aptos Narrow"/>
        <family val="2"/>
        <scheme val="minor"/>
      </rPr>
      <t xml:space="preserve"> 90% of child care programs participating will complete the ASQ screeners on children in their schools and at recommended intervals to open discussion with parents and give language to enhance their child's learning 
</t>
    </r>
    <r>
      <rPr>
        <b/>
        <sz val="12"/>
        <color rgb="FFC00000"/>
        <rFont val="Aptos Narrow"/>
        <family val="2"/>
        <scheme val="minor"/>
      </rPr>
      <t xml:space="preserve">Update Q4: </t>
    </r>
    <r>
      <rPr>
        <sz val="12"/>
        <color rgb="FFC00000"/>
        <rFont val="Aptos Narrow"/>
        <family val="2"/>
        <scheme val="minor"/>
      </rPr>
      <t xml:space="preserve">Original funding for this activity was $21,000 and was reduced by $3,241 which was moved to new Wage Supplements and Infant and Toddler expansion grant. These funds were not needed for this activity due to actual costs coming in lower than projected costs. </t>
    </r>
  </si>
  <si>
    <t>Professional Development through Shared Services Alliances</t>
  </si>
  <si>
    <r>
      <rPr>
        <b/>
        <sz val="12"/>
        <rFont val="Aptos Narrow"/>
        <family val="2"/>
        <scheme val="minor"/>
      </rPr>
      <t>Activity</t>
    </r>
    <r>
      <rPr>
        <sz val="12"/>
        <rFont val="Aptos Narrow"/>
        <family val="2"/>
        <scheme val="minor"/>
      </rPr>
      <t xml:space="preserve">: WSRCA piloted our Shared Services Alliances in FY24. Based on child care program feedback, the initiative demonstrated positive outcomes for those who participated. WSRCA will continue contracts with Emergent ED and United Way of Greater Austin to provide shared service alliance memberships to WSRCA contracted child care programs. Participating child care programs will receive support to boost Iron Triangle metrics, compliance, and professional development. This project will be managed by the Board.
</t>
    </r>
    <r>
      <rPr>
        <b/>
        <sz val="12"/>
        <rFont val="Aptos Narrow"/>
        <family val="2"/>
        <scheme val="minor"/>
      </rPr>
      <t>Target Outreach:</t>
    </r>
    <r>
      <rPr>
        <sz val="12"/>
        <rFont val="Aptos Narrow"/>
        <family val="2"/>
        <scheme val="minor"/>
      </rPr>
      <t xml:space="preserve"> 140 participants from 20 child care programs will participate in the Shared Services Alliances through contracts with United Way of Greater Austin servicing  Williamson County (listed as a child care desert by Children at Risk in the category of # of subsidized child care seats per 100 children of working parents) and Emergent ED Child Care Consulting serving Hays (listed as a child care desert by Children at Risk in three of the four reported categories), Fayette (listed as a child care desert by Children at Risk in three of the four reported categories) and Bastrop (listed as a child care desert by Children at Risk in three of the four reported categories) Counties. 
Board Strategy: Increase the Support and Stability of child care programs, by providing child care management tools, incentives, professional development resources to stabilize the program, improve efficiency and increase the number of spots available to vulnerable populations and infants / toddlers.
</t>
    </r>
    <r>
      <rPr>
        <b/>
        <sz val="12"/>
        <rFont val="Aptos Narrow"/>
        <family val="2"/>
        <scheme val="minor"/>
      </rPr>
      <t>Measurable Outcome</t>
    </r>
    <r>
      <rPr>
        <sz val="12"/>
        <rFont val="Aptos Narrow"/>
        <family val="2"/>
        <scheme val="minor"/>
      </rPr>
      <t xml:space="preserve">: 80% of participating child care programs will demonstrate operational cost savings through survey results and data collection on iron triangle metrics. 
</t>
    </r>
    <r>
      <rPr>
        <b/>
        <sz val="12"/>
        <rFont val="Aptos Narrow"/>
        <family val="2"/>
        <scheme val="minor"/>
      </rPr>
      <t>Update Q3:</t>
    </r>
    <r>
      <rPr>
        <sz val="12"/>
        <rFont val="Aptos Narrow"/>
        <family val="2"/>
        <scheme val="minor"/>
      </rPr>
      <t xml:space="preserve"> This activity was changed from CCQ funding to CQF funding, and moved from the Other category.  Q4 update:  originally budgeted at $480,000 total amount came in at $441,372.88.</t>
    </r>
  </si>
  <si>
    <t>PBS Child Care Partnership</t>
  </si>
  <si>
    <r>
      <rPr>
        <b/>
        <sz val="12"/>
        <rFont val="Aptos Narrow"/>
        <family val="2"/>
        <scheme val="minor"/>
      </rPr>
      <t>Activity</t>
    </r>
    <r>
      <rPr>
        <sz val="12"/>
        <rFont val="Aptos Narrow"/>
        <family val="2"/>
        <scheme val="minor"/>
      </rPr>
      <t xml:space="preserve">: WSRCA Partnered with Capital Area Board in FY24 to support this initiative. In FY'24, 10 Rural Capital Area programs received mentoring, training, and resources from PBS Kids Austin. Positive feedback was gathered through surveys indicating improvement in curriculum development and parent engagement through the initiative. The continuation of this project to support additional programs was presented to the WSRCA child care committee and received positive feedback and approval. PBS Kids Austin hosted "Family Day" in October 2024 where families and early learning programs were invited to share and learn together. At this event, PBS composed a waiting list of 8 WSRCA child care programs who expressed interest in joining the initiative if continued in 2025. Funding for this initiative with support the expenses for the early childhood specialist to provide in-person education, mentoring, and role modeling for teachers to implement PBS materials and safe screen time practices. The early childhood specialist Arianna Hampton is the Child Care Partnership Specialist for PBS Austin. Participants receive TECPDS credit for qualifying training provided. Funding also supports the purchase of 1 iPad per classroom, hard copy books to enhance areas of focus and curriculum, and printed materials from PBS Kids to support curriculum and classroom success. This project will be managed by the board.
Board Strategy: Increase the Support and Stability of child care programs. 
</t>
    </r>
    <r>
      <rPr>
        <b/>
        <sz val="12"/>
        <rFont val="Aptos Narrow"/>
        <family val="2"/>
        <scheme val="minor"/>
      </rPr>
      <t>Target Outreach:</t>
    </r>
    <r>
      <rPr>
        <sz val="12"/>
        <rFont val="Aptos Narrow"/>
        <family val="2"/>
        <scheme val="minor"/>
      </rPr>
      <t xml:space="preserve"> 10 total Texas Rising Star Two-Star and Three-Star child care programs will receive mentoring from PBS Kids incurring PBS Kids into the classroom and  family support.
</t>
    </r>
    <r>
      <rPr>
        <b/>
        <sz val="12"/>
        <rFont val="Aptos Narrow"/>
        <family val="2"/>
        <scheme val="minor"/>
      </rPr>
      <t>Measurable Outcome:</t>
    </r>
    <r>
      <rPr>
        <sz val="12"/>
        <rFont val="Aptos Narrow"/>
        <family val="2"/>
        <scheme val="minor"/>
      </rPr>
      <t xml:space="preserve"> PBS will collect data on the number of iPads, books, and printed materials distributed, training hours provided, mentoring hours provided, and child care program satisfaction. Success will also be measured by a child care program's ability to graduate from the program. 
</t>
    </r>
    <r>
      <rPr>
        <b/>
        <sz val="12"/>
        <rFont val="Aptos Narrow"/>
        <family val="2"/>
        <scheme val="minor"/>
      </rPr>
      <t xml:space="preserve">Update Q2: </t>
    </r>
    <r>
      <rPr>
        <sz val="12"/>
        <rFont val="Aptos Narrow"/>
        <family val="2"/>
        <scheme val="minor"/>
      </rPr>
      <t>Funding source changed from CCQ to CQF.  Q4 Update:  Original amount budgeted $54,000.  total amount for this project is $51,472.40.</t>
    </r>
  </si>
  <si>
    <t>Board Industry Support Personnel Costs</t>
  </si>
  <si>
    <r>
      <rPr>
        <b/>
        <sz val="12"/>
        <rFont val="Aptos Narrow"/>
        <family val="2"/>
        <scheme val="minor"/>
      </rPr>
      <t>Activity</t>
    </r>
    <r>
      <rPr>
        <sz val="12"/>
        <rFont val="Aptos Narrow"/>
        <family val="2"/>
        <scheme val="minor"/>
      </rPr>
      <t xml:space="preserve">: Rural Capital will support 1 personnel targeted for business services for Early Education business support. The staff will focus on assisting child care programs with needs as obtained from the needs assessment, operational budgeting, connections to resources and opportunities to help impact long term viability and increase in salaries and/or benefits to staff retention.  
</t>
    </r>
    <r>
      <rPr>
        <b/>
        <sz val="12"/>
        <rFont val="Aptos Narrow"/>
        <family val="2"/>
        <scheme val="minor"/>
      </rPr>
      <t>Target Outreach:</t>
    </r>
    <r>
      <rPr>
        <sz val="12"/>
        <rFont val="Aptos Narrow"/>
        <family val="2"/>
        <scheme val="minor"/>
      </rPr>
      <t xml:space="preserve"> The Board Industry Support personnel is available to create board area wide initiatives and materials to support all child care programs in our 9 county area, as well as one on one support on an as needed basis. The duties would consist of connecting with all 350 contracted child care programs.
Board Strategy: Increase the Support and Stability of child care programs
</t>
    </r>
    <r>
      <rPr>
        <b/>
        <sz val="12"/>
        <rFont val="Aptos Narrow"/>
        <family val="2"/>
        <scheme val="minor"/>
      </rPr>
      <t xml:space="preserve">Measurable Outcome: </t>
    </r>
    <r>
      <rPr>
        <sz val="12"/>
        <rFont val="Aptos Narrow"/>
        <family val="2"/>
        <scheme val="minor"/>
      </rPr>
      <t xml:space="preserve">Successful management of board child care projects, initiatives and metrics. We will measure the success by the number of child care programs that receive the services and either develop or strengthen their operations. 
</t>
    </r>
    <r>
      <rPr>
        <b/>
        <sz val="12"/>
        <rFont val="Aptos Narrow"/>
        <family val="2"/>
        <scheme val="minor"/>
      </rPr>
      <t xml:space="preserve">Update Q2: </t>
    </r>
    <r>
      <rPr>
        <sz val="12"/>
        <rFont val="Aptos Narrow"/>
        <family val="2"/>
        <scheme val="minor"/>
      </rPr>
      <t xml:space="preserve">Funding source changed from CQF to CCQ.
</t>
    </r>
    <r>
      <rPr>
        <b/>
        <sz val="12"/>
        <rFont val="Aptos Narrow"/>
        <family val="2"/>
        <scheme val="minor"/>
      </rPr>
      <t xml:space="preserve">Update Q3: </t>
    </r>
    <r>
      <rPr>
        <sz val="12"/>
        <rFont val="Aptos Narrow"/>
        <family val="2"/>
        <scheme val="minor"/>
      </rPr>
      <t xml:space="preserve">Original budget of $120,000 was reduced by $60,000 due to vacancies that did not result in full expenditure. CCQ was initially overbudgeted when completing the plan, thus $60,000 in funds from this activity will support the already budgeted $100,000 Strategic Planning activity. </t>
    </r>
  </si>
  <si>
    <t>Child Care Strategic Planning Consulting</t>
  </si>
  <si>
    <r>
      <rPr>
        <b/>
        <sz val="12"/>
        <color theme="1"/>
        <rFont val="Aptos Narrow"/>
        <family val="2"/>
        <scheme val="minor"/>
      </rPr>
      <t>Activity</t>
    </r>
    <r>
      <rPr>
        <sz val="12"/>
        <color theme="1"/>
        <rFont val="Aptos Narrow"/>
        <family val="2"/>
        <scheme val="minor"/>
      </rPr>
      <t xml:space="preserve">: Workforce Solutions Rural Capital Area will contract Maya Consulting and Start Early Consulting to compose a comprehensive strategic plan encompassing all 9 counties in our workforce board area. Work will consist of qualitative and quantitative data gathering, identifying current gaps in our child care landscape including lack of infant/toddler care, staffing shortages, and the demand for accessible care. WSRCA's 9 counties anticipate exponential growth in the next 3-5 years, and the intent of this plan is to help our board strategically support current and incoming early learning programs with consistent, qualified staff, resources for maintaining and expanding slots, and supports for meeting qualitative standards. Areas of focus will include: Child Care Capacity, Staffing, Identifying and Engaging Child Care Stakeholders, Gaps in Service and Diverse Funding. After 12 months of work, Maya Consulting in Partnership with Start Early will present a plan to WSRCA with actional items to steer supply building, supports for programs, and increased partnerships. This initiative will be led by the board.
</t>
    </r>
    <r>
      <rPr>
        <b/>
        <sz val="12"/>
        <color theme="1"/>
        <rFont val="Aptos Narrow"/>
        <family val="2"/>
        <scheme val="minor"/>
      </rPr>
      <t>Target Outreach:</t>
    </r>
    <r>
      <rPr>
        <sz val="12"/>
        <color theme="1"/>
        <rFont val="Aptos Narrow"/>
        <family val="2"/>
        <scheme val="minor"/>
      </rPr>
      <t xml:space="preserve"> This initiative will reach early learning programs, stakeholders and community members in all 9 Rural Capital Counties. Data collection and stakeholder engagement will cover all contracted and non-contracted programs in the 9-county area. Once developed, the strategic plan will be a roadmap to build and develop initiatives and policies to support all 350 child care programs</t>
    </r>
    <r>
      <rPr>
        <b/>
        <sz val="12"/>
        <color theme="1"/>
        <rFont val="Aptos Narrow"/>
        <family val="2"/>
        <scheme val="minor"/>
      </rPr>
      <t xml:space="preserve"> </t>
    </r>
    <r>
      <rPr>
        <sz val="12"/>
        <color theme="1"/>
        <rFont val="Aptos Narrow"/>
        <family val="2"/>
        <scheme val="minor"/>
      </rPr>
      <t xml:space="preserve">in the 9-county area.
Board Strategy: Increase the Support and Stability of child care programs.
</t>
    </r>
    <r>
      <rPr>
        <b/>
        <sz val="12"/>
        <color theme="1"/>
        <rFont val="Aptos Narrow"/>
        <family val="2"/>
        <scheme val="minor"/>
      </rPr>
      <t>Measurable Outcome:</t>
    </r>
    <r>
      <rPr>
        <sz val="12"/>
        <color theme="1"/>
        <rFont val="Aptos Narrow"/>
        <family val="2"/>
        <scheme val="minor"/>
      </rPr>
      <t xml:space="preserve"> 100% completion of strategic plan.
</t>
    </r>
    <r>
      <rPr>
        <sz val="12"/>
        <color rgb="FFC00000"/>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Original funding was increased by $100,000 (funding from the Board Industry Support Personnel activity) due to not initially budgeting the amount contracted to provide this service.</t>
    </r>
  </si>
  <si>
    <r>
      <rPr>
        <b/>
        <sz val="12"/>
        <color theme="1"/>
        <rFont val="Aptos Narrow"/>
        <family val="2"/>
        <scheme val="minor"/>
      </rPr>
      <t>Activity</t>
    </r>
    <r>
      <rPr>
        <sz val="12"/>
        <color theme="1"/>
        <rFont val="Aptos Narrow"/>
        <family val="2"/>
        <scheme val="minor"/>
      </rPr>
      <t xml:space="preserve">: Support and provide ongoing training/technical assistance to child care programs to gain and maintain Texas Rising Star certification. Mentoring staff will continue to provide mentoring services to child care programs that are entry level to assist in obtaining the quality star rating. Providing technical assistance and mentoring to early learning programs to support obtaining, maintaining, or increasing star level within Texas Rising Star. WSRCA will staff 11 personnel.
</t>
    </r>
    <r>
      <rPr>
        <b/>
        <sz val="12"/>
        <color theme="1"/>
        <rFont val="Aptos Narrow"/>
        <family val="2"/>
        <scheme val="minor"/>
      </rPr>
      <t>Target Outreach:</t>
    </r>
    <r>
      <rPr>
        <sz val="12"/>
        <color theme="1"/>
        <rFont val="Aptos Narrow"/>
        <family val="2"/>
        <scheme val="minor"/>
      </rPr>
      <t xml:space="preserve"> These positions will support early learning programs in all 9 counties. All</t>
    </r>
    <r>
      <rPr>
        <b/>
        <sz val="12"/>
        <color theme="1"/>
        <rFont val="Aptos Narrow"/>
        <family val="2"/>
        <scheme val="minor"/>
      </rPr>
      <t xml:space="preserve"> </t>
    </r>
    <r>
      <rPr>
        <sz val="12"/>
        <color theme="1"/>
        <rFont val="Aptos Narrow"/>
        <family val="2"/>
        <scheme val="minor"/>
      </rPr>
      <t xml:space="preserve">350+ contracted child care programs and any additional programs looking to begin entry into Texas Rising Star.
Board Strategy: Increase/maintain Texas Rising Star designation for child care programs.
</t>
    </r>
    <r>
      <rPr>
        <b/>
        <sz val="12"/>
        <color theme="1"/>
        <rFont val="Aptos Narrow"/>
        <family val="2"/>
        <scheme val="minor"/>
      </rPr>
      <t xml:space="preserve">Measurable Outcome: </t>
    </r>
    <r>
      <rPr>
        <sz val="12"/>
        <color theme="1"/>
        <rFont val="Aptos Narrow"/>
        <family val="2"/>
        <scheme val="minor"/>
      </rPr>
      <t>Maintenance/Increase in number of child care programs.</t>
    </r>
  </si>
  <si>
    <t xml:space="preserve">Family Networking and Engagement Event Grants </t>
  </si>
  <si>
    <r>
      <rPr>
        <b/>
        <sz val="12"/>
        <color theme="1"/>
        <rFont val="Aptos Narrow"/>
        <family val="2"/>
        <scheme val="minor"/>
      </rPr>
      <t>Activity</t>
    </r>
    <r>
      <rPr>
        <sz val="12"/>
        <color theme="1"/>
        <rFont val="Aptos Narrow"/>
        <family val="2"/>
        <scheme val="minor"/>
      </rPr>
      <t xml:space="preserve">: In FY24 WSRCA tried to connect with parents through parenting cafes, and our community event Parenting Palooza. Although we received positive feedback on the impact of the community event, through surveys and our child care committee, child care programs have expressed an interest in hosting parenting engagement events at their center/home. WSRCA will provide grants for child care programs to host family engagement nights to boost parent engagement, knowledge, and enrollment. These grants allow for flexibility to meet child care programs where there are needs are. This initiative will be managed by the Board. 
</t>
    </r>
    <r>
      <rPr>
        <b/>
        <sz val="12"/>
        <color theme="1"/>
        <rFont val="Aptos Narrow"/>
        <family val="2"/>
        <scheme val="minor"/>
      </rPr>
      <t>Target Outreach:</t>
    </r>
    <r>
      <rPr>
        <sz val="12"/>
        <color theme="1"/>
        <rFont val="Aptos Narrow"/>
        <family val="2"/>
        <scheme val="minor"/>
      </rPr>
      <t xml:space="preserve"> WSRCA will provide a grant for 30+ child care programs to host Family Night to encourage family engagement. Child care programs will be given funding based on their application to support having their staff onsite after hours, food for families, and the procurement of a professional to speak/provide training to parents.
Board Strategy: Increase Parent Engagement. 
</t>
    </r>
    <r>
      <rPr>
        <b/>
        <sz val="12"/>
        <color theme="1"/>
        <rFont val="Aptos Narrow"/>
        <family val="2"/>
        <scheme val="minor"/>
      </rPr>
      <t>Measurable Outcome:</t>
    </r>
    <r>
      <rPr>
        <sz val="12"/>
        <color theme="1"/>
        <rFont val="Aptos Narrow"/>
        <family val="2"/>
        <scheme val="minor"/>
      </rPr>
      <t xml:space="preserve"> 80% of Parents will have increased knowledge as demonstrated in post evaluation, program satisfaction survey. 
</t>
    </r>
    <r>
      <rPr>
        <b/>
        <sz val="12"/>
        <rFont val="Aptos Narrow"/>
        <family val="2"/>
        <scheme val="minor"/>
      </rPr>
      <t xml:space="preserve">Update Q3: </t>
    </r>
    <r>
      <rPr>
        <sz val="12"/>
        <rFont val="Aptos Narrow"/>
        <family val="2"/>
        <scheme val="minor"/>
      </rPr>
      <t xml:space="preserve">Original budget of $61,105 was reduced by $55,105 due to project not gaining momentum as planned. The Board overbudgeted CCQ when completing the plan, excess funds from this activity will support the already budgeted $100,000 Strategic Planning activity. </t>
    </r>
    <r>
      <rPr>
        <sz val="12"/>
        <color theme="1"/>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 xml:space="preserve"> Reduced the funding of $6,000 by $5,580 due to limited interest from early learning programs. Remaining funds were applied to Resources and Materials.</t>
    </r>
  </si>
  <si>
    <t>Resources and Materials</t>
  </si>
  <si>
    <r>
      <rPr>
        <b/>
        <sz val="12"/>
        <color theme="1"/>
        <rFont val="Aptos Narrow"/>
        <family val="2"/>
        <scheme val="minor"/>
      </rPr>
      <t>Activity</t>
    </r>
    <r>
      <rPr>
        <sz val="12"/>
        <color theme="1"/>
        <rFont val="Aptos Narrow"/>
        <family val="2"/>
        <scheme val="minor"/>
      </rPr>
      <t xml:space="preserve">: Workforce Solutions Rural Capital Area will offer opportunities for assessment ready and entry level programs to acquire resources based on the program's assessment needs. Addressing quality enrichment needs and providing developmentally appropriate resources to enhance early learning environments to increase selected programs Texas Rising Star readiness. This initiative will be guided by contractor, ensuring industry expertise and practical insights. 70.46%  expressed a moderate to critical need for resources and materials, suggesting a significant need for the initiative. 
</t>
    </r>
    <r>
      <rPr>
        <b/>
        <sz val="12"/>
        <color theme="1"/>
        <rFont val="Aptos Narrow"/>
        <family val="2"/>
        <scheme val="minor"/>
      </rPr>
      <t>Target Outreach</t>
    </r>
    <r>
      <rPr>
        <sz val="12"/>
        <color theme="1"/>
        <rFont val="Aptos Narrow"/>
        <family val="2"/>
        <scheme val="minor"/>
      </rPr>
      <t>: 100</t>
    </r>
    <r>
      <rPr>
        <sz val="12"/>
        <color rgb="FFFF0000"/>
        <rFont val="Aptos Narrow"/>
        <family val="2"/>
        <scheme val="minor"/>
      </rPr>
      <t xml:space="preserve"> </t>
    </r>
    <r>
      <rPr>
        <sz val="12"/>
        <color theme="1"/>
        <rFont val="Aptos Narrow"/>
        <family val="2"/>
        <scheme val="minor"/>
      </rPr>
      <t>child care programs</t>
    </r>
    <r>
      <rPr>
        <b/>
        <sz val="12"/>
        <color theme="1"/>
        <rFont val="Aptos Narrow"/>
        <family val="2"/>
        <scheme val="minor"/>
      </rPr>
      <t xml:space="preserve"> </t>
    </r>
    <r>
      <rPr>
        <sz val="12"/>
        <color theme="1"/>
        <rFont val="Aptos Narrow"/>
        <family val="2"/>
        <scheme val="minor"/>
      </rPr>
      <t>will receive resources/materials for help ensure high quality early learning environments
Board Strategy:</t>
    </r>
    <r>
      <rPr>
        <b/>
        <sz val="12"/>
        <color theme="1"/>
        <rFont val="Aptos Narrow"/>
        <family val="2"/>
        <scheme val="minor"/>
      </rPr>
      <t xml:space="preserve"> </t>
    </r>
    <r>
      <rPr>
        <sz val="12"/>
        <color theme="1"/>
        <rFont val="Aptos Narrow"/>
        <family val="2"/>
        <scheme val="minor"/>
      </rPr>
      <t xml:space="preserve">Increase the Support and Stability of child care programs
</t>
    </r>
    <r>
      <rPr>
        <b/>
        <sz val="12"/>
        <color theme="1"/>
        <rFont val="Aptos Narrow"/>
        <family val="2"/>
        <scheme val="minor"/>
      </rPr>
      <t xml:space="preserve">Measurable Outcome: </t>
    </r>
    <r>
      <rPr>
        <sz val="12"/>
        <color theme="1"/>
        <rFont val="Aptos Narrow"/>
        <family val="2"/>
        <scheme val="minor"/>
      </rPr>
      <t xml:space="preserve">90% of child care programs receiving resources/materials will demonstrate successful implementation and usage of resources and materials
</t>
    </r>
    <r>
      <rPr>
        <sz val="12"/>
        <color rgb="FFC00000"/>
        <rFont val="Aptos Narrow"/>
        <family val="2"/>
        <scheme val="minor"/>
      </rPr>
      <t xml:space="preserve">
</t>
    </r>
    <r>
      <rPr>
        <b/>
        <sz val="12"/>
        <rFont val="Aptos Narrow"/>
        <family val="2"/>
        <scheme val="minor"/>
      </rPr>
      <t xml:space="preserve">Update Q3: </t>
    </r>
    <r>
      <rPr>
        <sz val="12"/>
        <rFont val="Aptos Narrow"/>
        <family val="2"/>
        <scheme val="minor"/>
      </rPr>
      <t xml:space="preserve">Original budget of $691,021 was reduced by $187,416 to $503,605, due to an error in the initial planning of CCQ funds.
</t>
    </r>
    <r>
      <rPr>
        <b/>
        <sz val="12"/>
        <color rgb="FFC00000"/>
        <rFont val="Aptos Narrow"/>
        <family val="2"/>
        <scheme val="minor"/>
      </rPr>
      <t xml:space="preserve">Update Q4:  </t>
    </r>
    <r>
      <rPr>
        <sz val="12"/>
        <color rgb="FFC00000"/>
        <rFont val="Aptos Narrow"/>
        <family val="2"/>
        <scheme val="minor"/>
      </rPr>
      <t xml:space="preserve">Budget was increased by $7,240 with excess funds coming from Family Networking &amp; Engagement Event Grants $5,580 and First Aid &amp; CPR activities $1,660. </t>
    </r>
  </si>
  <si>
    <t>First Aid &amp; CPR Certification Courses</t>
  </si>
  <si>
    <r>
      <rPr>
        <b/>
        <sz val="12"/>
        <color theme="1"/>
        <rFont val="Aptos Narrow"/>
        <family val="2"/>
        <scheme val="minor"/>
      </rPr>
      <t>Activity</t>
    </r>
    <r>
      <rPr>
        <sz val="12"/>
        <color theme="1"/>
        <rFont val="Aptos Narrow"/>
        <family val="2"/>
        <scheme val="minor"/>
      </rPr>
      <t xml:space="preserve">: The First Aid and CPR Certification initiative aims to improve safety and well-being of students and staff, fostering a proactive approach to emergency preparedness in Early Learning Programs. This initiative will be guided by contractor, ensuring industry expertise and practical insights.  
</t>
    </r>
    <r>
      <rPr>
        <b/>
        <sz val="12"/>
        <color theme="1"/>
        <rFont val="Aptos Narrow"/>
        <family val="2"/>
        <scheme val="minor"/>
      </rPr>
      <t>Target Outreach:</t>
    </r>
    <r>
      <rPr>
        <sz val="12"/>
        <color theme="1"/>
        <rFont val="Aptos Narrow"/>
        <family val="2"/>
        <scheme val="minor"/>
      </rPr>
      <t xml:space="preserve"> 120 child care program professionals will receive CPR and First Aid Training 
Board Strategy: To promote health and safety professional development
</t>
    </r>
    <r>
      <rPr>
        <b/>
        <sz val="12"/>
        <color theme="1"/>
        <rFont val="Aptos Narrow"/>
        <family val="2"/>
        <scheme val="minor"/>
      </rPr>
      <t xml:space="preserve">Measurable Outcome: </t>
    </r>
    <r>
      <rPr>
        <sz val="12"/>
        <color theme="1"/>
        <rFont val="Aptos Narrow"/>
        <family val="2"/>
        <scheme val="minor"/>
      </rPr>
      <t xml:space="preserve">Participants will successfully complete course and achieve a 2-year CPR &amp; First Aid Certification
</t>
    </r>
    <r>
      <rPr>
        <b/>
        <sz val="12"/>
        <color rgb="FFC00000"/>
        <rFont val="Aptos Narrow"/>
        <family val="2"/>
        <scheme val="minor"/>
      </rPr>
      <t xml:space="preserve">Update Q4: </t>
    </r>
    <r>
      <rPr>
        <sz val="12"/>
        <color rgb="FFC00000"/>
        <rFont val="Aptos Narrow"/>
        <family val="2"/>
        <scheme val="minor"/>
      </rPr>
      <t>Budget was reduced by $5,160 due to implementing the activity late in the 2nd quarter resulting in less trainings being offered. Remaining funds went to Resources &amp; Materials.</t>
    </r>
  </si>
  <si>
    <t>ASQ - Kits and Online Subscriptions</t>
  </si>
  <si>
    <r>
      <rPr>
        <b/>
        <sz val="12"/>
        <color theme="1"/>
        <rFont val="Aptos Narrow"/>
        <family val="2"/>
        <scheme val="minor"/>
      </rPr>
      <t>Activity</t>
    </r>
    <r>
      <rPr>
        <sz val="12"/>
        <color theme="1"/>
        <rFont val="Aptos Narrow"/>
        <family val="2"/>
        <scheme val="minor"/>
      </rPr>
      <t xml:space="preserve">: Workforce Solutions Rural Capital Area will continue to offer the ASQ-3 and ASQ-SE2 screening kits to child care programs participating in the CCS program. The ASQ is an evidence-based developmental and social-emotional screening for children from one month to 5 1/2 years of age. This tool will help parents and child care programs identify children who need early intervention services and assist child care programs with providing appropriate supports, thereby reducing the need to expel a child from a program due to behaviors. This initiative will be guided by contractor, ensuring industry expertise and practical insights.  
</t>
    </r>
    <r>
      <rPr>
        <b/>
        <sz val="12"/>
        <color theme="1"/>
        <rFont val="Aptos Narrow"/>
        <family val="2"/>
        <scheme val="minor"/>
      </rPr>
      <t>Target Outreach:</t>
    </r>
    <r>
      <rPr>
        <sz val="12"/>
        <color theme="1"/>
        <rFont val="Aptos Narrow"/>
        <family val="2"/>
        <scheme val="minor"/>
      </rPr>
      <t xml:space="preserve"> 20 child care programs will incorporate the usage of ASQ screeners into their programs
Board Strategy: Increase Teacher/Parent knowledge of individual progress of child's development
</t>
    </r>
    <r>
      <rPr>
        <b/>
        <sz val="12"/>
        <color theme="1"/>
        <rFont val="Aptos Narrow"/>
        <family val="2"/>
        <scheme val="minor"/>
      </rPr>
      <t xml:space="preserve">Measurable Outcome: </t>
    </r>
    <r>
      <rPr>
        <sz val="12"/>
        <color theme="1"/>
        <rFont val="Aptos Narrow"/>
        <family val="2"/>
        <scheme val="minor"/>
      </rPr>
      <t xml:space="preserve"> 90% of child care programs participating will complete the ASQ screeners on children in their schools and at recommended intervals to open discussion with parents and give language to enhance their child's learning 
</t>
    </r>
    <r>
      <rPr>
        <b/>
        <sz val="12"/>
        <rFont val="Aptos Narrow"/>
        <family val="2"/>
        <scheme val="minor"/>
      </rPr>
      <t>Update Q3:</t>
    </r>
    <r>
      <rPr>
        <sz val="12"/>
        <rFont val="Aptos Narrow"/>
        <family val="2"/>
        <scheme val="minor"/>
      </rPr>
      <t xml:space="preserve"> Funding changed from CCQ to CQF. Funding amount for this activity is included in the ASQ Professional Development activity. </t>
    </r>
  </si>
  <si>
    <t>Shared Service Alliance</t>
  </si>
  <si>
    <t>CQF 4% (Requesting to move from CCQ 2% to CQF 4%)</t>
  </si>
  <si>
    <r>
      <rPr>
        <b/>
        <strike/>
        <sz val="12"/>
        <rFont val="Aptos Narrow"/>
        <family val="2"/>
        <scheme val="minor"/>
      </rPr>
      <t>Activity</t>
    </r>
    <r>
      <rPr>
        <strike/>
        <sz val="12"/>
        <rFont val="Aptos Narrow"/>
        <family val="2"/>
        <scheme val="minor"/>
      </rPr>
      <t xml:space="preserve">: WSRCA piloted our Shared Services Alliances in FY24. Based on child care program feedback, the initiative demonstrated positive outcomes for those who participated. WSRCA will continue contracts with Emergent ED and United Way of Greater Austin to provide shared service alliance memberships to WSRCA contracted child care programs. Participating child care programs will receive support to boost Iron Triangle metrics, compliance, and professional development. This project will be managed by the Board.
</t>
    </r>
    <r>
      <rPr>
        <b/>
        <strike/>
        <sz val="12"/>
        <rFont val="Aptos Narrow"/>
        <family val="2"/>
        <scheme val="minor"/>
      </rPr>
      <t>Target Outreach:</t>
    </r>
    <r>
      <rPr>
        <strike/>
        <sz val="12"/>
        <rFont val="Aptos Narrow"/>
        <family val="2"/>
        <scheme val="minor"/>
      </rPr>
      <t xml:space="preserve"> 20 child care programs will participate in the Shared Services Alliances through contracts with United Way of Greater Austin servicing  Williamson County (listed as a child care desert by Children at Risk in the category of # of subsidized child care seats per 100 children of working parents) and Emergent ED Child Care Consulting serving Hays (listed as a child care desert by Children at Risk in three of the four reported categories), Fayette (listed as a child care desert by Children at Risk in three of the four reported categories) and Bastrop (listed as a child care desert by Children at Risk in three of the four reported categories) Counties. 
Board Strategy: Increase the Support and Stability of child care programs, by providing child care management tools, incentives, professional development resources to stabilize the program, improve efficiency and increase the number of spots available to vulnerable populations and infants / toddlers.
</t>
    </r>
    <r>
      <rPr>
        <b/>
        <strike/>
        <sz val="12"/>
        <rFont val="Aptos Narrow"/>
        <family val="2"/>
        <scheme val="minor"/>
      </rPr>
      <t>Measurable Outcome</t>
    </r>
    <r>
      <rPr>
        <strike/>
        <sz val="12"/>
        <rFont val="Aptos Narrow"/>
        <family val="2"/>
        <scheme val="minor"/>
      </rPr>
      <t xml:space="preserve">: 80% of participating child care programs will demonstrate operational cost savings through survey results and data collection on iron triangle metrics. 
</t>
    </r>
    <r>
      <rPr>
        <b/>
        <sz val="12"/>
        <rFont val="Aptos Narrow"/>
        <family val="2"/>
        <scheme val="minor"/>
      </rPr>
      <t xml:space="preserve">Update Q3: </t>
    </r>
    <r>
      <rPr>
        <sz val="12"/>
        <rFont val="Aptos Narrow"/>
        <family val="2"/>
        <scheme val="minor"/>
      </rPr>
      <t xml:space="preserve">Activity relocated to Professional Development section. </t>
    </r>
  </si>
  <si>
    <t>New Hire Retention Reimbursement Grant</t>
  </si>
  <si>
    <r>
      <rPr>
        <b/>
        <sz val="12"/>
        <color theme="1"/>
        <rFont val="Aptos Narrow"/>
        <family val="2"/>
        <scheme val="minor"/>
      </rPr>
      <t>Activity</t>
    </r>
    <r>
      <rPr>
        <sz val="12"/>
        <color theme="1"/>
        <rFont val="Aptos Narrow"/>
        <family val="2"/>
        <scheme val="minor"/>
      </rPr>
      <t xml:space="preserve">: This initiative was launched by WSRCA in 2024 through an outside funding source and was met with positive feedback. In FY24, this initiative supported the onboarding of 55 new early learning teachers in Rural Capital Area across 6 of our 9 counties. At the time funding was expended, there was a waitlist of over 20 child care programs wanting to participate in the initiative demonstrating a need for continuation of this initiative to support the industry. This initiative will support the early learning workforce by reimbursing child care programs for onboarding expenses for new staff including: first aid/CPR, fingerprinting, and pre-service, as well as reimbursement for up to the first 4 weeks of employment at the center while they learn their duties and adjust to the new role. Participating child care programs will receive support with recruiting their new hires through WSRCA child care businesses consultants providing assistance with job postings, hosting child care specific job fairs, and strategic marketing resources. This project will be managed by the Board.
</t>
    </r>
    <r>
      <rPr>
        <b/>
        <sz val="12"/>
        <color theme="1"/>
        <rFont val="Aptos Narrow"/>
        <family val="2"/>
        <scheme val="minor"/>
      </rPr>
      <t>Target Outreach</t>
    </r>
    <r>
      <rPr>
        <sz val="12"/>
        <color theme="1"/>
        <rFont val="Aptos Narrow"/>
        <family val="2"/>
        <scheme val="minor"/>
      </rPr>
      <t xml:space="preserve">: 75 child care program professionals entering the Rural Capital Workforce at Texas Rising Star schools. 
Board Strategy: Increase the Support and Stability of child care programs. 
</t>
    </r>
    <r>
      <rPr>
        <b/>
        <sz val="12"/>
        <color theme="1"/>
        <rFont val="Aptos Narrow"/>
        <family val="2"/>
        <scheme val="minor"/>
      </rPr>
      <t>Measurable Outcome</t>
    </r>
    <r>
      <rPr>
        <sz val="12"/>
        <color theme="1"/>
        <rFont val="Aptos Narrow"/>
        <family val="2"/>
        <scheme val="minor"/>
      </rPr>
      <t xml:space="preserve">: Number of new staff supported by the initiative, surveys to track pre and post employment rates and capacity/classrooms available, number of staff retained through initiative.
</t>
    </r>
    <r>
      <rPr>
        <b/>
        <sz val="12"/>
        <color rgb="FFC00000"/>
        <rFont val="Aptos Narrow"/>
        <family val="2"/>
        <scheme val="minor"/>
      </rPr>
      <t>Q4 update:</t>
    </r>
    <r>
      <rPr>
        <sz val="12"/>
        <color rgb="FFC00000"/>
        <rFont val="Aptos Narrow"/>
        <family val="2"/>
        <scheme val="minor"/>
      </rPr>
      <t xml:space="preserve"> Funding was reduced by $34,205 as the actual expenditures were not as much as planned. Remaining funds were unspent and returned during contract closeout.</t>
    </r>
  </si>
  <si>
    <t>Wage Supplements - Teachers (based upon education and years of service)</t>
  </si>
  <si>
    <r>
      <rPr>
        <b/>
        <sz val="12"/>
        <color theme="1"/>
        <rFont val="Aptos Narrow"/>
        <family val="2"/>
        <scheme val="minor"/>
      </rPr>
      <t>Activity</t>
    </r>
    <r>
      <rPr>
        <sz val="12"/>
        <color theme="1"/>
        <rFont val="Aptos Narrow"/>
        <family val="2"/>
        <scheme val="minor"/>
      </rPr>
      <t>: Wage supplements are awarded to teachers based education and length of service in an early childhood-related field in tiers of service to the same child care program.  The initiative aims to augment low wages, promote career pathways, as well as decrease teacher turnover, helping children to maintain a stable relationship with a teacher enhancing quality care and education. This initiative will be guided by contractor, ensuring industry expertise and practical insights. 86.31% of those surveyed expressed a moderate to critical need for Support for Child Care Workforce/Wage Supplement, suggesting a significant need for the initiative.</t>
    </r>
    <r>
      <rPr>
        <sz val="12"/>
        <color rgb="FFFF0000"/>
        <rFont val="Aptos Narrow"/>
        <family val="2"/>
        <scheme val="minor"/>
      </rPr>
      <t xml:space="preserve"> </t>
    </r>
    <r>
      <rPr>
        <sz val="12"/>
        <rFont val="Aptos Narrow"/>
        <family val="2"/>
        <scheme val="minor"/>
      </rPr>
      <t>Award is for teachers (does not include supplemental staff) who have earned a CDA certification or higher and have at least one full year of service. Approximate award amounts: Tier 1 (1 - 2 years of service) $3000; Tier 2 (3 - 5 years of service) $3500; Tier 3 (6 - 8 years of service) $4000; Tier 4 (9+ years of service) $4500.</t>
    </r>
    <r>
      <rPr>
        <sz val="12"/>
        <color theme="1"/>
        <rFont val="Aptos Narrow"/>
        <family val="2"/>
        <scheme val="minor"/>
      </rPr>
      <t xml:space="preserve">
</t>
    </r>
    <r>
      <rPr>
        <b/>
        <sz val="12"/>
        <color theme="1"/>
        <rFont val="Aptos Narrow"/>
        <family val="2"/>
        <scheme val="minor"/>
      </rPr>
      <t>Target Outreach:</t>
    </r>
    <r>
      <rPr>
        <sz val="12"/>
        <color theme="1"/>
        <rFont val="Aptos Narrow"/>
        <family val="2"/>
        <scheme val="minor"/>
      </rPr>
      <t xml:space="preserve"> 60 teachers will receive a wage supplement based on length of service and education level to enhance retention of high-quality teachers
</t>
    </r>
    <r>
      <rPr>
        <sz val="12"/>
        <rFont val="Aptos Narrow"/>
        <family val="2"/>
        <scheme val="minor"/>
      </rPr>
      <t>Board Strategy:</t>
    </r>
    <r>
      <rPr>
        <b/>
        <sz val="12"/>
        <rFont val="Aptos Narrow"/>
        <family val="2"/>
        <scheme val="minor"/>
      </rPr>
      <t xml:space="preserve"> </t>
    </r>
    <r>
      <rPr>
        <sz val="12"/>
        <rFont val="Aptos Narrow"/>
        <family val="2"/>
        <scheme val="minor"/>
      </rPr>
      <t xml:space="preserve">Increase the Support and Stability of child care programs
</t>
    </r>
    <r>
      <rPr>
        <b/>
        <sz val="12"/>
        <rFont val="Aptos Narrow"/>
        <family val="2"/>
        <scheme val="minor"/>
      </rPr>
      <t>Measurable Outcomes</t>
    </r>
    <r>
      <rPr>
        <sz val="12"/>
        <rFont val="Aptos Narrow"/>
        <family val="2"/>
        <scheme val="minor"/>
      </rPr>
      <t xml:space="preserve">: 60 teachers will remain employed with the child care program six months after receipt of award; verified via survey.
</t>
    </r>
    <r>
      <rPr>
        <b/>
        <sz val="12"/>
        <rFont val="Aptos Narrow"/>
        <family val="2"/>
        <scheme val="minor"/>
      </rPr>
      <t xml:space="preserve">
Update Q3: </t>
    </r>
    <r>
      <rPr>
        <sz val="12"/>
        <rFont val="Aptos Narrow"/>
        <family val="2"/>
        <scheme val="minor"/>
      </rPr>
      <t xml:space="preserve">Original budget of $225,000 was increased by $385,021 ($75,000 from Infant Toddler Professional Development and $310,000 from Resources and Materials).  
</t>
    </r>
    <r>
      <rPr>
        <b/>
        <sz val="12"/>
        <color rgb="FFC00000"/>
        <rFont val="Aptos Narrow"/>
        <family val="2"/>
        <scheme val="minor"/>
      </rPr>
      <t xml:space="preserve">Update Q4: </t>
    </r>
    <r>
      <rPr>
        <sz val="12"/>
        <color rgb="FFC00000"/>
        <rFont val="Aptos Narrow"/>
        <family val="2"/>
        <scheme val="minor"/>
      </rPr>
      <t>Funding was additionally reduced by $375,421 to support the new Flood Relief wage supplements activity, Infant and Toddler Grant and Infant and Toddler Grant Resources and Materials activity. These funds were utilized for similar wage supplements, with more specific categories to receive the supplement that will also enhance other established initiatives.</t>
    </r>
  </si>
  <si>
    <t>Wage Supplements - Infant and Toddler</t>
  </si>
  <si>
    <r>
      <rPr>
        <b/>
        <sz val="12"/>
        <color rgb="FFC00000"/>
        <rFont val="Aptos Narrow"/>
        <family val="2"/>
        <scheme val="minor"/>
      </rPr>
      <t>Activity</t>
    </r>
    <r>
      <rPr>
        <sz val="12"/>
        <color rgb="FFC00000"/>
        <rFont val="Aptos Narrow"/>
        <family val="2"/>
        <scheme val="minor"/>
      </rPr>
      <t xml:space="preserve">: Wage supplements are awarded to programs who are awarded Infant &amp; Toddler Expansion Grants. The initiative aims to augment new staff wages/costs and is designed to focus on staff members who will teach in the new spaces for infants and toddlers playing a crucial role in the success of the expansion in providing quality care and education. This initiative will be guided by contractor, ensuring industry expertise and practical insights. 86.31% of those surveyed expressed a moderate to critical need for Support for Child Care Workforce/Wage Supplement, suggesting a significant need for the initiative. Programs will receive $2,000 per infant slot opened and $1,500 per toddler slot opened with their grant award.   
</t>
    </r>
    <r>
      <rPr>
        <b/>
        <sz val="12"/>
        <color rgb="FFC00000"/>
        <rFont val="Aptos Narrow"/>
        <family val="2"/>
        <scheme val="minor"/>
      </rPr>
      <t>Target Outreach:</t>
    </r>
    <r>
      <rPr>
        <sz val="12"/>
        <color rgb="FFC00000"/>
        <rFont val="Aptos Narrow"/>
        <family val="2"/>
        <scheme val="minor"/>
      </rPr>
      <t xml:space="preserve"> 10 child care program staff
</t>
    </r>
    <r>
      <rPr>
        <b/>
        <sz val="12"/>
        <color rgb="FFC00000"/>
        <rFont val="Aptos Narrow"/>
        <family val="2"/>
        <scheme val="minor"/>
      </rPr>
      <t xml:space="preserve">Measurable Outcome: </t>
    </r>
    <r>
      <rPr>
        <sz val="12"/>
        <color rgb="FFC00000"/>
        <rFont val="Aptos Narrow"/>
        <family val="2"/>
        <scheme val="minor"/>
      </rPr>
      <t xml:space="preserve"> Meet the increased capacity of 40 slots 
Board Strategy:</t>
    </r>
    <r>
      <rPr>
        <b/>
        <sz val="12"/>
        <color rgb="FFC00000"/>
        <rFont val="Aptos Narrow"/>
        <family val="2"/>
        <scheme val="minor"/>
      </rPr>
      <t xml:space="preserve"> </t>
    </r>
    <r>
      <rPr>
        <sz val="12"/>
        <color rgb="FFC00000"/>
        <rFont val="Aptos Narrow"/>
        <family val="2"/>
        <scheme val="minor"/>
      </rPr>
      <t xml:space="preserve">Increase the Support and Stability of child care programs in expansion of Infant &amp; Toddler slots
</t>
    </r>
    <r>
      <rPr>
        <b/>
        <sz val="12"/>
        <color rgb="FFC00000"/>
        <rFont val="Aptos Narrow"/>
        <family val="2"/>
        <scheme val="minor"/>
      </rPr>
      <t xml:space="preserve">Measurable Outcome: </t>
    </r>
    <r>
      <rPr>
        <sz val="12"/>
        <color rgb="FFC00000"/>
        <rFont val="Aptos Narrow"/>
        <family val="2"/>
        <scheme val="minor"/>
      </rPr>
      <t xml:space="preserve">80% of expected expansion slots will be available to families within the year.
</t>
    </r>
    <r>
      <rPr>
        <b/>
        <sz val="12"/>
        <color rgb="FFC00000"/>
        <rFont val="Aptos Narrow"/>
        <family val="2"/>
        <scheme val="minor"/>
      </rPr>
      <t xml:space="preserve">Q4 Update: </t>
    </r>
    <r>
      <rPr>
        <sz val="12"/>
        <color rgb="FFC00000"/>
        <rFont val="Aptos Narrow"/>
        <family val="2"/>
        <scheme val="minor"/>
      </rPr>
      <t>This activity was added by utilizing residual funds from various initiatives (Wage Supplements (Other School Personnel), CDA Credential, ASQ Professional Development, Wage Supplements - Teachers).</t>
    </r>
  </si>
  <si>
    <t>Wage Supplements - Flood Relief</t>
  </si>
  <si>
    <r>
      <rPr>
        <b/>
        <sz val="12"/>
        <color rgb="FFC00000"/>
        <rFont val="Aptos Narrow"/>
        <family val="2"/>
        <scheme val="minor"/>
      </rPr>
      <t>Activity:</t>
    </r>
    <r>
      <rPr>
        <sz val="12"/>
        <color rgb="FFC00000"/>
        <rFont val="Aptos Narrow"/>
        <family val="2"/>
        <scheme val="minor"/>
      </rPr>
      <t xml:space="preserve"> Wage supplements to support teachers and other school personnel who experienced a wage stoppage due to early learning program closures related to the July 2025 floods. The Board was made aware of at least one early learning program who closed temporarily due to flood damage and was projected to re-open on 8/11/25. These wage supplements will support the program's staff for a two-week payroll period while the program was closed.   
</t>
    </r>
    <r>
      <rPr>
        <b/>
        <sz val="12"/>
        <color rgb="FFC00000"/>
        <rFont val="Aptos Narrow"/>
        <family val="2"/>
        <scheme val="minor"/>
      </rPr>
      <t>Target Outreach</t>
    </r>
    <r>
      <rPr>
        <sz val="12"/>
        <color rgb="FFC00000"/>
        <rFont val="Aptos Narrow"/>
        <family val="2"/>
        <scheme val="minor"/>
      </rPr>
      <t xml:space="preserve">: 19 child care personnel 
Board Strategy: Stabilize the employees of early learning programs forced to close temporarily due to the July 2025 Storm and Flooding.
</t>
    </r>
    <r>
      <rPr>
        <b/>
        <sz val="12"/>
        <color rgb="FFC00000"/>
        <rFont val="Aptos Narrow"/>
        <family val="2"/>
        <scheme val="minor"/>
      </rPr>
      <t>Measurable Outcome:</t>
    </r>
    <r>
      <rPr>
        <sz val="12"/>
        <color rgb="FFC00000"/>
        <rFont val="Aptos Narrow"/>
        <family val="2"/>
        <scheme val="minor"/>
      </rPr>
      <t xml:space="preserve"> 80% of staff will be retained once the program re-opens.
</t>
    </r>
    <r>
      <rPr>
        <b/>
        <sz val="12"/>
        <color rgb="FFC00000"/>
        <rFont val="Aptos Narrow"/>
        <family val="2"/>
        <scheme val="minor"/>
      </rPr>
      <t>Q4 Budget request</t>
    </r>
    <r>
      <rPr>
        <sz val="12"/>
        <color rgb="FFC00000"/>
        <rFont val="Aptos Narrow"/>
        <family val="2"/>
        <scheme val="minor"/>
      </rPr>
      <t xml:space="preserve">: This activity was added by utilizing residual funds from Wage Supplements - Teachers activity. </t>
    </r>
  </si>
  <si>
    <t>Wage Supplements - Other school personnel</t>
  </si>
  <si>
    <r>
      <rPr>
        <b/>
        <sz val="12"/>
        <color theme="1"/>
        <rFont val="Aptos Narrow"/>
        <family val="2"/>
        <scheme val="minor"/>
      </rPr>
      <t>Activity</t>
    </r>
    <r>
      <rPr>
        <sz val="12"/>
        <color theme="1"/>
        <rFont val="Aptos Narrow"/>
        <family val="2"/>
        <scheme val="minor"/>
      </rPr>
      <t xml:space="preserve">: Wage supplements are awarded to other early education personnel. The initiative aims to augment low wages as well as decrease staff turnover. This initiative is designed to focus on staff members who are not teachers, emphasizing the importance of support roles playing a crucial role in maintaining daily operations, fostering a supportive environment, and contributing to overall success of providing quality care and education. This initiative will be guided by contractor, ensuring industry expertise and practical insights. 86.31% of those surveyed expressed a moderate to critical need for Support for Child Care Workforce/Wage Supplement, suggesting a significant need for the initiative. </t>
    </r>
    <r>
      <rPr>
        <sz val="12"/>
        <color rgb="FFFF0000"/>
        <rFont val="Aptos Narrow"/>
        <family val="2"/>
        <scheme val="minor"/>
      </rPr>
      <t xml:space="preserve"> </t>
    </r>
    <r>
      <rPr>
        <sz val="12"/>
        <rFont val="Aptos Narrow"/>
        <family val="2"/>
        <scheme val="minor"/>
      </rPr>
      <t xml:space="preserve">Award is for early learning program staff who have been employed for a minimum of 18 months at their early learning program and did not receive one of the other wage supplement awards. Candidates include Directors, Cooks, Floaters, etc. Award is based only on years of service. Approximate amount for 100 recipients $3850. </t>
    </r>
    <r>
      <rPr>
        <sz val="12"/>
        <color theme="1"/>
        <rFont val="Aptos Narrow"/>
        <family val="2"/>
        <scheme val="minor"/>
      </rPr>
      <t xml:space="preserve">
</t>
    </r>
    <r>
      <rPr>
        <b/>
        <sz val="12"/>
        <color theme="1"/>
        <rFont val="Aptos Narrow"/>
        <family val="2"/>
        <scheme val="minor"/>
      </rPr>
      <t>Target Outreach:</t>
    </r>
    <r>
      <rPr>
        <sz val="12"/>
        <color theme="1"/>
        <rFont val="Aptos Narrow"/>
        <family val="2"/>
        <scheme val="minor"/>
      </rPr>
      <t xml:space="preserve"> 100 child care program personnel</t>
    </r>
    <r>
      <rPr>
        <b/>
        <sz val="12"/>
        <color theme="1"/>
        <rFont val="Aptos Narrow"/>
        <family val="2"/>
        <scheme val="minor"/>
      </rPr>
      <t xml:space="preserve"> </t>
    </r>
    <r>
      <rPr>
        <sz val="12"/>
        <color theme="1"/>
        <rFont val="Aptos Narrow"/>
        <family val="2"/>
        <scheme val="minor"/>
      </rPr>
      <t>will received a wage supplement to enhance retention
Board Strategy:</t>
    </r>
    <r>
      <rPr>
        <b/>
        <sz val="12"/>
        <color theme="1"/>
        <rFont val="Aptos Narrow"/>
        <family val="2"/>
        <scheme val="minor"/>
      </rPr>
      <t xml:space="preserve"> </t>
    </r>
    <r>
      <rPr>
        <sz val="12"/>
        <color theme="1"/>
        <rFont val="Aptos Narrow"/>
        <family val="2"/>
        <scheme val="minor"/>
      </rPr>
      <t xml:space="preserve">Increase the Support and Stability of child care programs 
</t>
    </r>
    <r>
      <rPr>
        <b/>
        <sz val="12"/>
        <color theme="1"/>
        <rFont val="Aptos Narrow"/>
        <family val="2"/>
        <scheme val="minor"/>
      </rPr>
      <t xml:space="preserve">Measurable Outcome: </t>
    </r>
    <r>
      <rPr>
        <sz val="12"/>
        <color theme="1"/>
        <rFont val="Aptos Narrow"/>
        <family val="2"/>
        <scheme val="minor"/>
      </rPr>
      <t xml:space="preserve">90% of non teaching personnel will remain employed with an early learning school six months after receipt of award. Verified via survey.
</t>
    </r>
    <r>
      <rPr>
        <b/>
        <sz val="12"/>
        <color rgb="FFC00000"/>
        <rFont val="Aptos Narrow"/>
        <family val="2"/>
        <scheme val="minor"/>
      </rPr>
      <t xml:space="preserve">
Update Q4: </t>
    </r>
    <r>
      <rPr>
        <sz val="12"/>
        <color rgb="FFC00000"/>
        <rFont val="Aptos Narrow"/>
        <family val="2"/>
        <scheme val="minor"/>
      </rPr>
      <t>Funding was reduced by $24,430 to support the new Wage Supplements Infant and Toddler activity. These funds were still used for the intended purpose, but with a focus specific to Infants and Toddlers.</t>
    </r>
  </si>
  <si>
    <t xml:space="preserve">South Plains CCS needs were determined based on feedback received at each Strategic Planning presentation made to the following groups: Child Care Advisory Group, South Plains Early Childhood Coalition, South Plains child care programs, South Plains CCS staff, and South Plains Executive Board. Based on the information received at these sessions, we have compiled a comprehensive list of identified needs. 
Each certified Texas Rising Star site and all on-boarded Texas Rising Star programs have a mentor to assist and guide them through the entire process of providing, maintaining, and expanding quality child care. CCS Texas Rising Star staff will host specific trainings for Texas Rising Star programs and those working towards certification or increased star level. CCS will also provide materials/equipment-based on needs for Texas Rising Star and needs of each facility, curriculum, college subsidies, reimbursement for early childhood trainings not offered by CCS, reimbursement for first aid/CPR and background checks, reimbursement for incentives paid to child care program staff for Texas Rising Star certification/recertification/monitoring, annual Quality Day of Play and other parent engagement activities, national certification support, mental health supports for child care program staff, parents/children, health and safety supports, FROG Bus/Resource room, and any other identified needs associated with becoming, maintaining or increasing Texas Rising Star star-levels.  
The success is measured by: the number of programs becoming certified, those increasing certification level, those maintaining current certification, Child Care Regulation improved status on weighted risk assessment monitoring, and via observations by Child Care Directors and/or CCS mentors indicating notable improvements in the classroom.  The Board expects all South Plains programs to be fully certified Texas Rising Star facilities, and the below plan aligns with the Board's strategy. </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</si>
  <si>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Infant and toddler early learning trainings on developmentally appropriate practices will be provided to all CCS programs. Each program representative will increase their knowledge in early learning practices to help them obtain higher scores on their assessments/monitoring.
</t>
    </r>
    <r>
      <rPr>
        <b/>
        <sz val="12"/>
        <rFont val="Aptos Narrow"/>
        <family val="2"/>
        <scheme val="minor"/>
      </rPr>
      <t>Target Outreach:</t>
    </r>
    <r>
      <rPr>
        <sz val="12"/>
        <rFont val="Aptos Narrow"/>
        <family val="2"/>
        <scheme val="minor"/>
      </rPr>
      <t xml:space="preserve">  122 programs, 100 participants
</t>
    </r>
    <r>
      <rPr>
        <b/>
        <sz val="12"/>
        <rFont val="Aptos Narrow"/>
        <family val="2"/>
        <scheme val="minor"/>
      </rPr>
      <t>Measurable Outcome:</t>
    </r>
    <r>
      <rPr>
        <sz val="12"/>
        <rFont val="Aptos Narrow"/>
        <family val="2"/>
        <scheme val="minor"/>
      </rPr>
      <t xml:space="preserve"> The success of the trainings will be measured by assessment results from the classroom assessments and ongoing observations noted by the mentor. 
</t>
    </r>
  </si>
  <si>
    <t>Infant Toddler Specific Curriculum</t>
  </si>
  <si>
    <r>
      <rPr>
        <b/>
        <sz val="12"/>
        <color rgb="FFC00000"/>
        <rFont val="Aptos Narrow"/>
        <family val="2"/>
        <scheme val="minor"/>
      </rPr>
      <t>Activity:</t>
    </r>
    <r>
      <rPr>
        <sz val="12"/>
        <color rgb="FFC00000"/>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Each current CCS program will receive one complete set of curricula for all ages served at their facility. An additional set for each age group served will be offered to each large (licensed capacity of &gt;100) program upon request, based on predetermined curricula that meet Texas Rising Star specifications. The need that this activity meets is to increase quality in all CCS program sites. 
</t>
    </r>
    <r>
      <rPr>
        <b/>
        <sz val="12"/>
        <color rgb="FFC00000"/>
        <rFont val="Aptos Narrow"/>
        <family val="2"/>
        <scheme val="minor"/>
      </rPr>
      <t xml:space="preserve">Target Outreach: </t>
    </r>
    <r>
      <rPr>
        <sz val="12"/>
        <color rgb="FFC00000"/>
        <rFont val="Aptos Narrow"/>
        <family val="2"/>
        <scheme val="minor"/>
      </rPr>
      <t xml:space="preserve">43 programs
</t>
    </r>
    <r>
      <rPr>
        <b/>
        <sz val="12"/>
        <color rgb="FFC00000"/>
        <rFont val="Aptos Narrow"/>
        <family val="2"/>
        <scheme val="minor"/>
      </rPr>
      <t>Measurable Outcome:</t>
    </r>
    <r>
      <rPr>
        <sz val="12"/>
        <color rgb="FFC00000"/>
        <rFont val="Aptos Narrow"/>
        <family val="2"/>
        <scheme val="minor"/>
      </rPr>
      <t xml:space="preserve"> The success of this activity can be measured by an increase in Texas Rising Star-certified programs and those who are using curricula that meet Texas Rising Star specifications and increase the number of children attending Texas Rising Star-certified facilities. 
</t>
    </r>
    <r>
      <rPr>
        <b/>
        <sz val="12"/>
        <color rgb="FFC00000"/>
        <rFont val="Aptos Narrow"/>
        <family val="2"/>
        <scheme val="minor"/>
      </rPr>
      <t xml:space="preserve">Update Q4: </t>
    </r>
    <r>
      <rPr>
        <sz val="12"/>
        <color rgb="FFC00000"/>
        <rFont val="Aptos Narrow"/>
        <family val="2"/>
        <scheme val="minor"/>
      </rPr>
      <t>Addition of IT specific activity to separate from preschool activity. Funding amount is a lump sum reported in the Texas Rising Star section.</t>
    </r>
  </si>
  <si>
    <r>
      <rPr>
        <b/>
        <sz val="12"/>
        <color rgb="FFC00000"/>
        <rFont val="Aptos Narrow"/>
        <family val="2"/>
        <scheme val="minor"/>
      </rPr>
      <t xml:space="preserve">Activity: </t>
    </r>
    <r>
      <rPr>
        <sz val="12"/>
        <color rgb="FFC00000"/>
        <rFont val="Aptos Narrow"/>
        <family val="2"/>
        <scheme val="minor"/>
      </rPr>
      <t xml:space="preserve">South Plains CCS needs were determined based on feedback received at each Strategic Planning presentation made to the following groups: Child Care Advisory Group, South Plains Early Childhood Coalition, South Plains programs, South Plains CCS staff, and South Plains Executive Board. Each current CCS program will receive training to use the one complete set of curricula for all ages served at their facility. An additional set for each age group served will be offered to each large (licensed capacity of &gt;100) program upon request, based on predetermined curricula that meet Texas Rising Star specifications. The need that this activity meets is to increase quality by increasing knowledge of how to implement curriculum in all CCS program sites. 
</t>
    </r>
    <r>
      <rPr>
        <b/>
        <sz val="12"/>
        <color rgb="FFC00000"/>
        <rFont val="Aptos Narrow"/>
        <family val="2"/>
        <scheme val="minor"/>
      </rPr>
      <t xml:space="preserve">Target Outreach: </t>
    </r>
    <r>
      <rPr>
        <sz val="12"/>
        <color rgb="FFC00000"/>
        <rFont val="Aptos Narrow"/>
        <family val="2"/>
        <scheme val="minor"/>
      </rPr>
      <t xml:space="preserve">43 programs, 43 participants
</t>
    </r>
    <r>
      <rPr>
        <b/>
        <sz val="12"/>
        <color rgb="FFC00000"/>
        <rFont val="Aptos Narrow"/>
        <family val="2"/>
        <scheme val="minor"/>
      </rPr>
      <t>Measurable Outcome:</t>
    </r>
    <r>
      <rPr>
        <sz val="12"/>
        <color rgb="FFC00000"/>
        <rFont val="Aptos Narrow"/>
        <family val="2"/>
        <scheme val="minor"/>
      </rPr>
      <t xml:space="preserve"> The success of this activity can be measured by an increase in Texas Rising Star-certified programs and those who are effectively using curriculums that meet Texas Rising Star specifications and increase the number of children attending Texas Rising Star-certified facilities. 
</t>
    </r>
    <r>
      <rPr>
        <b/>
        <sz val="12"/>
        <color rgb="FFC00000"/>
        <rFont val="Aptos Narrow"/>
        <family val="2"/>
        <scheme val="minor"/>
      </rPr>
      <t xml:space="preserve">Update Q4: </t>
    </r>
    <r>
      <rPr>
        <sz val="12"/>
        <color rgb="FFC00000"/>
        <rFont val="Aptos Narrow"/>
        <family val="2"/>
        <scheme val="minor"/>
      </rPr>
      <t>Addition of IT specific activity to separate from preschool activity. Funding amount is a lump sum reported in the Professional Development section.</t>
    </r>
  </si>
  <si>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Materials/equipment for infant and toddler classrooms will be provided, when applicable, to enhance their classroom learning environments and provide higher quality of care for the children they serve. 
</t>
    </r>
    <r>
      <rPr>
        <b/>
        <sz val="12"/>
        <rFont val="Aptos Narrow"/>
        <family val="2"/>
        <scheme val="minor"/>
      </rPr>
      <t>Target Outreach:</t>
    </r>
    <r>
      <rPr>
        <sz val="12"/>
        <rFont val="Aptos Narrow"/>
        <family val="2"/>
        <scheme val="minor"/>
      </rPr>
      <t xml:space="preserve"> 122 programs
</t>
    </r>
    <r>
      <rPr>
        <b/>
        <sz val="12"/>
        <rFont val="Aptos Narrow"/>
        <family val="2"/>
        <scheme val="minor"/>
      </rPr>
      <t xml:space="preserve">Measurable Outcome: </t>
    </r>
    <r>
      <rPr>
        <sz val="12"/>
        <rFont val="Aptos Narrow"/>
        <family val="2"/>
        <scheme val="minor"/>
      </rPr>
      <t>The success of this activity will be measured by assessment results from the classroom assessments and ongoing observations noted by the mentor.</t>
    </r>
  </si>
  <si>
    <t>Infant Toddler Specialist Trainings</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</si>
  <si>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South Plains has a certified Infant/Toddler Specialist and she will be providing trainings to all Texas Rising Star programs in the service delivery area. Each child care program representative will increase their knowledge in early learning to provide higher quality of care for the children they serve. 
</t>
    </r>
    <r>
      <rPr>
        <b/>
        <sz val="12"/>
        <rFont val="Aptos Narrow"/>
        <family val="2"/>
        <scheme val="minor"/>
      </rPr>
      <t>Target Outreach:</t>
    </r>
    <r>
      <rPr>
        <sz val="12"/>
        <rFont val="Aptos Narrow"/>
        <family val="2"/>
        <scheme val="minor"/>
      </rPr>
      <t xml:space="preserve"> 122 programs, 100 participants
</t>
    </r>
    <r>
      <rPr>
        <b/>
        <sz val="12"/>
        <rFont val="Aptos Narrow"/>
        <family val="2"/>
        <scheme val="minor"/>
      </rPr>
      <t xml:space="preserve">Measurable Outcome: </t>
    </r>
    <r>
      <rPr>
        <sz val="12"/>
        <rFont val="Aptos Narrow"/>
        <family val="2"/>
        <scheme val="minor"/>
      </rPr>
      <t xml:space="preserve">The success of the trainings will be measured by assessment results from the classroom assessments and ongoing observations noted by the mentor. 
</t>
    </r>
    <r>
      <rPr>
        <i/>
        <sz val="12"/>
        <rFont val="Aptos Narrow"/>
        <family val="2"/>
        <scheme val="minor"/>
      </rPr>
      <t xml:space="preserve">No additional funding as this will be under CCQ mentor-staff personnel costs. </t>
    </r>
  </si>
  <si>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Early childhood trainings for caregivers and CCS staff will be provided. Each participant will increase their knowledge in numerous early childhood education areas and meet their required annual training hours to provide higher quality of care for the children they serve.  
</t>
    </r>
    <r>
      <rPr>
        <b/>
        <sz val="12"/>
        <rFont val="Aptos Narrow"/>
        <family val="2"/>
        <scheme val="minor"/>
      </rPr>
      <t>Target Outreach:</t>
    </r>
    <r>
      <rPr>
        <sz val="12"/>
        <rFont val="Aptos Narrow"/>
        <family val="2"/>
        <scheme val="minor"/>
      </rPr>
      <t xml:space="preserve"> 122 programs, 300 participants
</t>
    </r>
    <r>
      <rPr>
        <b/>
        <sz val="12"/>
        <rFont val="Aptos Narrow"/>
        <family val="2"/>
        <scheme val="minor"/>
      </rPr>
      <t xml:space="preserve">Measurable Outcome: </t>
    </r>
    <r>
      <rPr>
        <sz val="12"/>
        <rFont val="Aptos Narrow"/>
        <family val="2"/>
        <scheme val="minor"/>
      </rPr>
      <t xml:space="preserve">The success of the trainings will be measured by assessment results from the classroom assessments and ongoing observations noted by the mentor. The measurable outcomes are to increase the knowledge of developmentally appropriate practices among child care staff/programs, and increase the amount of programs that are Texas Rising Star certified, and help certified Texas Rising Star programs to maintain or increase their star-levels, and decreasing the licensing violations for not having required training hours. 
</t>
    </r>
  </si>
  <si>
    <r>
      <rPr>
        <b/>
        <sz val="12"/>
        <color theme="1"/>
        <rFont val="Aptos Narrow"/>
        <family val="2"/>
        <scheme val="minor"/>
      </rPr>
      <t>Activity</t>
    </r>
    <r>
      <rPr>
        <sz val="12"/>
        <color theme="1"/>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Each current CCS program will receive training to use the one complete set of curricula for all ages served at their facility, an additional set for each age group served will be offered to each large (licensed capacity of &gt;100) Texas Rising Star program upon request, based on predetermined curricula that meet Texas Rising Star specifications. The need that this activity meets is to increase quality by increasing knowledge of how to implement curriculum in all CCS program sites. 
</t>
    </r>
    <r>
      <rPr>
        <b/>
        <sz val="12"/>
        <color theme="1"/>
        <rFont val="Aptos Narrow"/>
        <family val="2"/>
        <scheme val="minor"/>
      </rPr>
      <t>Target Outreach:</t>
    </r>
    <r>
      <rPr>
        <sz val="12"/>
        <color theme="1"/>
        <rFont val="Aptos Narrow"/>
        <family val="2"/>
        <scheme val="minor"/>
      </rPr>
      <t xml:space="preserve"> 43 programs, 43 participants
</t>
    </r>
    <r>
      <rPr>
        <b/>
        <sz val="12"/>
        <color theme="1"/>
        <rFont val="Aptos Narrow"/>
        <family val="2"/>
        <scheme val="minor"/>
      </rPr>
      <t xml:space="preserve">Measurable Outcome: </t>
    </r>
    <r>
      <rPr>
        <sz val="12"/>
        <color theme="1"/>
        <rFont val="Aptos Narrow"/>
        <family val="2"/>
        <scheme val="minor"/>
      </rPr>
      <t xml:space="preserve">The success of this activity can be measured by an increase in Texas Rising Star-certified programs and those who are effectively using curriculums that meet Texas Rising Star specifications and increase the number of children attending Texas Rising Star-certified facilities. 
</t>
    </r>
  </si>
  <si>
    <t xml:space="preserve">CDA/College Scholarships
</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</si>
  <si>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College scholarships are provided for child care program staff to obtain a CDA or attend Early Childhood collegiate level classes – each student will be tallied and increase their knowledge in numerous early childhood education areas and provide higher quality of care for the children they serve. 
</t>
    </r>
    <r>
      <rPr>
        <b/>
        <sz val="12"/>
        <rFont val="Aptos Narrow"/>
        <family val="2"/>
        <scheme val="minor"/>
      </rPr>
      <t>Target Outreach:</t>
    </r>
    <r>
      <rPr>
        <sz val="12"/>
        <rFont val="Aptos Narrow"/>
        <family val="2"/>
        <scheme val="minor"/>
      </rPr>
      <t xml:space="preserve"> 50 participants
</t>
    </r>
    <r>
      <rPr>
        <b/>
        <sz val="12"/>
        <rFont val="Aptos Narrow"/>
        <family val="2"/>
        <scheme val="minor"/>
      </rPr>
      <t xml:space="preserve">Measurable Outcome: </t>
    </r>
    <r>
      <rPr>
        <sz val="12"/>
        <rFont val="Aptos Narrow"/>
        <family val="2"/>
        <scheme val="minor"/>
      </rPr>
      <t xml:space="preserve">The success of these scholarships will be measured by an increase in child care teachers who have higher education to potentially increase the number of programs in achieving a higher star level. The measurable outcome for this activity is to increase the number of Texas Rising Star-certified programs and raise star-levels for certified programs.
</t>
    </r>
  </si>
  <si>
    <t xml:space="preserve">Training Reimbursements
</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</si>
  <si>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CCS programs are given the opportunity to be partially reimbursed for early childhood trainings held in Texas that staff attend that are not offered by CCS. Programs must turn in their expenses incurred and partial reimbursement will be made based  on current procedures and available funding. 
</t>
    </r>
    <r>
      <rPr>
        <b/>
        <sz val="12"/>
        <rFont val="Aptos Narrow"/>
        <family val="2"/>
        <scheme val="minor"/>
      </rPr>
      <t>Target Outreach:</t>
    </r>
    <r>
      <rPr>
        <sz val="12"/>
        <rFont val="Aptos Narrow"/>
        <family val="2"/>
        <scheme val="minor"/>
      </rPr>
      <t xml:space="preserve"> 150 teachers within 122 programs 
</t>
    </r>
    <r>
      <rPr>
        <b/>
        <sz val="12"/>
        <rFont val="Aptos Narrow"/>
        <family val="2"/>
        <scheme val="minor"/>
      </rPr>
      <t>Measurable Outcome</t>
    </r>
    <r>
      <rPr>
        <sz val="12"/>
        <rFont val="Aptos Narrow"/>
        <family val="2"/>
        <scheme val="minor"/>
      </rPr>
      <t xml:space="preserve">: Program staff will be able to meet the required annual training hours to comply with Child Care Regulation and Texas Rising Star requirements. 
</t>
    </r>
  </si>
  <si>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Equipment/materials when applicable – each participant will increase their knowledge in numerous early childhood education areas and meet their required annual training hours to provide higher quality of care for the children they serve.  
</t>
    </r>
    <r>
      <rPr>
        <b/>
        <sz val="12"/>
        <rFont val="Aptos Narrow"/>
        <family val="2"/>
        <scheme val="minor"/>
      </rPr>
      <t>Target Outreach:</t>
    </r>
    <r>
      <rPr>
        <sz val="12"/>
        <rFont val="Aptos Narrow"/>
        <family val="2"/>
        <scheme val="minor"/>
      </rPr>
      <t xml:space="preserve"> 122 programs 
</t>
    </r>
    <r>
      <rPr>
        <b/>
        <sz val="12"/>
        <rFont val="Aptos Narrow"/>
        <family val="2"/>
        <scheme val="minor"/>
      </rPr>
      <t>Measurable Outcome:</t>
    </r>
    <r>
      <rPr>
        <sz val="12"/>
        <rFont val="Aptos Narrow"/>
        <family val="2"/>
        <scheme val="minor"/>
      </rPr>
      <t xml:space="preserve"> The success of the trainings will be measured by assessment results from the classroom assessments and ongoing observations noted by the mentor. The need that this activity meets is to increase the knowledge of developmentally appropriate practices among child care staff/programs, and increase the amount of programs that are Texas Rising Star certified, and help current Texas Rising Star programs to maintain or increase their star levels, and decreasing the licensing violations for not having required training hours. 
</t>
    </r>
  </si>
  <si>
    <t xml:space="preserve">Parent Education - Certification Posters
</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</si>
  <si>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All certified Texas Rising Star programs are provided with a star-level poster and frame to educate parents and outreach families to choose quality child care. 
</t>
    </r>
    <r>
      <rPr>
        <b/>
        <sz val="12"/>
        <rFont val="Aptos Narrow"/>
        <family val="2"/>
        <scheme val="minor"/>
      </rPr>
      <t>Target Outreach:</t>
    </r>
    <r>
      <rPr>
        <sz val="12"/>
        <rFont val="Aptos Narrow"/>
        <family val="2"/>
        <scheme val="minor"/>
      </rPr>
      <t xml:space="preserve"> 50 programs
</t>
    </r>
    <r>
      <rPr>
        <b/>
        <sz val="12"/>
        <rFont val="Aptos Narrow"/>
        <family val="2"/>
        <scheme val="minor"/>
      </rPr>
      <t>Measurable Outcome:</t>
    </r>
    <r>
      <rPr>
        <sz val="12"/>
        <rFont val="Aptos Narrow"/>
        <family val="2"/>
        <scheme val="minor"/>
      </rPr>
      <t xml:space="preserve"> The success of this project can be measured by increased enrollments at Texas Rising Star certified programs. The measurable outcome for this activity is to increase parent knowledge and quality awareness and increase the number of children attending Texas Rising Star-certified facilities. </t>
    </r>
  </si>
  <si>
    <t xml:space="preserve">Entry Level Grant (materials &amp; equipment)
</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</si>
  <si>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All facilities will receive an initial allotment of equipment/materials (based on mentor recommendations of needed items) to enhance their learning environment, prior to their assessment. The need that this activity meets is to assist CCS programs with equipment/materials needed to achieve Texas Rising Star certification. 
</t>
    </r>
    <r>
      <rPr>
        <b/>
        <sz val="12"/>
        <rFont val="Aptos Narrow"/>
        <family val="2"/>
        <scheme val="minor"/>
      </rPr>
      <t>Target Outreach</t>
    </r>
    <r>
      <rPr>
        <sz val="12"/>
        <rFont val="Aptos Narrow"/>
        <family val="2"/>
        <scheme val="minor"/>
      </rPr>
      <t xml:space="preserve">: 50 programs
</t>
    </r>
    <r>
      <rPr>
        <b/>
        <sz val="12"/>
        <rFont val="Aptos Narrow"/>
        <family val="2"/>
        <scheme val="minor"/>
      </rPr>
      <t>Measurable Outcome:</t>
    </r>
    <r>
      <rPr>
        <sz val="12"/>
        <rFont val="Aptos Narrow"/>
        <family val="2"/>
        <scheme val="minor"/>
      </rPr>
      <t xml:space="preserve"> The success of this project can be measured by an increase in certified Texas Rising Star programs and higher star levels for newly assessed programs.
</t>
    </r>
  </si>
  <si>
    <t xml:space="preserve">Tiered Incentive at Certification (materials &amp; equipment)
</t>
  </si>
  <si>
    <r>
      <rPr>
        <b/>
        <sz val="12"/>
        <rFont val="Aptos Narrow"/>
        <family val="2"/>
        <scheme val="minor"/>
      </rPr>
      <t>Activity</t>
    </r>
    <r>
      <rPr>
        <sz val="12"/>
        <rFont val="Aptos Narrow"/>
        <family val="2"/>
        <scheme val="minor"/>
      </rPr>
      <t>: South Plains CCS needs were determined based on feedback received at each Strategic Planning presentation made to the following groups: Child Care Advisory Group, South Plains Early Childhood Coalition, South Plains programs, South Plains CCS staff, and South Plains Executive Board. Each new Texas Rising Star-certified program who achieves a Two-, Three-, or Four-Star certification will receive a specified amount of equipment/materials as a reward for reaching that star level. The amounts are predetermined based on star-level achieved and licensed capacity and must be approved and in line with items needed to enhance the program's star level.</t>
    </r>
    <r>
      <rPr>
        <b/>
        <sz val="12"/>
        <rFont val="Aptos Narrow"/>
        <family val="2"/>
        <scheme val="minor"/>
      </rPr>
      <t xml:space="preserve">
</t>
    </r>
    <r>
      <rPr>
        <sz val="12"/>
        <rFont val="Aptos Narrow"/>
        <family val="2"/>
        <scheme val="minor"/>
      </rPr>
      <t xml:space="preserve">Two-Star-Licensed capacity 12-30=$500, 31-80=$1,000, 81-110=$2,000, 111-150=$3,000, 151-Up $4,000 
Three-Star-Licensed capacity 12-30=$750, 31-80=$1,500, 81-110=$2,500, 111-150=$3,500, 151-Up $4,500 
Four-Star-Licensed capacity 12-30=$1,000, 31-80=$2,000, 81-110=$3,000, 111-150=$4,000, 151-Up $5,000 
The need that this activity meets is to assist CCS programs with equipment/materials needed to increase star levels in the future. 
</t>
    </r>
    <r>
      <rPr>
        <b/>
        <sz val="12"/>
        <rFont val="Aptos Narrow"/>
        <family val="2"/>
        <scheme val="minor"/>
      </rPr>
      <t>Target Outreach:</t>
    </r>
    <r>
      <rPr>
        <sz val="12"/>
        <rFont val="Aptos Narrow"/>
        <family val="2"/>
        <scheme val="minor"/>
      </rPr>
      <t xml:space="preserve"> 50 new programs
</t>
    </r>
    <r>
      <rPr>
        <b/>
        <sz val="12"/>
        <rFont val="Aptos Narrow"/>
        <family val="2"/>
        <scheme val="minor"/>
      </rPr>
      <t>Measurable Outcome:</t>
    </r>
    <r>
      <rPr>
        <sz val="12"/>
        <rFont val="Aptos Narrow"/>
        <family val="2"/>
        <scheme val="minor"/>
      </rPr>
      <t xml:space="preserve"> The success of this project can be measured by an increase in star levels during yearly monitoring/reassessment visits. 
</t>
    </r>
    <r>
      <rPr>
        <i/>
        <sz val="12"/>
        <rFont val="Aptos Narrow"/>
        <family val="2"/>
        <scheme val="minor"/>
      </rPr>
      <t>CCQ = $50,000and CQF = $50,000</t>
    </r>
  </si>
  <si>
    <t xml:space="preserve">Tiered Incentive at Recertification (materials &amp; equipment)
</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</si>
  <si>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All Texas Rising Star-certified programs who maintain or enhance their star level at their reassessment will receive a specified amount of equipment/materials. The amounts are predetermined based on star-level maintained/achieved and licensed capacity at the time of the reassessment and must be approved and in line with items needed to maintain or enhance the program's star level.  
Two-Star-Licensed capacity 12-30=$500, 31-80=$1,000, 81-110=$2,000, 111-150=$3,000, 151-Up $4,000  
Three-Star-Licensed capacity 12-30=$750, 31-80=$1,500, 81-110=$2,500, 111-150=$3,500, 151-Up $4,500 
Four-Star-Licensed capacity 12-30=$1,000, 31-80=$2,000, 81-110=$3,000, 111-150=$4,000, 151-Up $5,000       </t>
    </r>
    <r>
      <rPr>
        <b/>
        <sz val="12"/>
        <rFont val="Aptos Narrow"/>
        <family val="2"/>
        <scheme val="minor"/>
      </rPr>
      <t xml:space="preserve">                                                                                    </t>
    </r>
    <r>
      <rPr>
        <sz val="12"/>
        <rFont val="Aptos Narrow"/>
        <family val="2"/>
        <scheme val="minor"/>
      </rPr>
      <t xml:space="preserve">
The need that this activity meets is to assist CCS programs with equipment/materials needed to maintain or enhance star levels.
</t>
    </r>
    <r>
      <rPr>
        <b/>
        <sz val="12"/>
        <rFont val="Aptos Narrow"/>
        <family val="2"/>
        <scheme val="minor"/>
      </rPr>
      <t>Target Outreach:</t>
    </r>
    <r>
      <rPr>
        <sz val="12"/>
        <rFont val="Aptos Narrow"/>
        <family val="2"/>
        <scheme val="minor"/>
      </rPr>
      <t xml:space="preserve">  28 programs
</t>
    </r>
    <r>
      <rPr>
        <b/>
        <sz val="12"/>
        <rFont val="Aptos Narrow"/>
        <family val="2"/>
        <scheme val="minor"/>
      </rPr>
      <t>Measurable Outcome:</t>
    </r>
    <r>
      <rPr>
        <sz val="12"/>
        <rFont val="Aptos Narrow"/>
        <family val="2"/>
        <scheme val="minor"/>
      </rPr>
      <t xml:space="preserve"> The success of this project can be measured by an increase in star levels during reassessment/monitoring visits.
</t>
    </r>
    <r>
      <rPr>
        <i/>
        <sz val="12"/>
        <rFont val="Aptos Narrow"/>
        <family val="2"/>
        <scheme val="minor"/>
      </rPr>
      <t>CCQ = $50,000 and CQF = $50,000</t>
    </r>
  </si>
  <si>
    <t>Tiered Incentive for Ongoing Certification (materials &amp; equipment)</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</si>
  <si>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All Texas Rising Star-certified programs who maintain or enhance their star level at their annual monitoring deadline (which is not scheduled to occur due to TWC waiver, but programs have been assured they will continue to get annual allotments depending on their current star level) will receive a specified amount of equipment/materials. The amounts are predetermined based on star-level maintained/achieved and licensed capacity at the time of the reassessment and must be approved and in line with items needed to maintain or enhance the program's star level. 
Two-Star-Licensed capacity 12-30=$300, 31-80=$500, 81-110=$1,000, 111-150=$1,500, 151-Up $2,000                                                                                                 
Three-Star-Licensed capacity 12-30=$400, 31-80=$750, 81-110=$1,250, 111-150=$1750, 151-Up $2,250                         
Four-Star-Licensed capacity 12-30=$500, 31-80=$1,000, 81-110=$1,500, 111-150=$2,000, 151-Up $2,500       </t>
    </r>
    <r>
      <rPr>
        <b/>
        <sz val="12"/>
        <rFont val="Aptos Narrow"/>
        <family val="2"/>
        <scheme val="minor"/>
      </rPr>
      <t xml:space="preserve">                                                                                    </t>
    </r>
    <r>
      <rPr>
        <sz val="12"/>
        <rFont val="Aptos Narrow"/>
        <family val="2"/>
        <scheme val="minor"/>
      </rPr>
      <t xml:space="preserve">
The need that this activity meets is to assist CCS programs with equipment/materials needed to maintain or enhance star levels.
</t>
    </r>
    <r>
      <rPr>
        <b/>
        <sz val="12"/>
        <rFont val="Aptos Narrow"/>
        <family val="2"/>
        <scheme val="minor"/>
      </rPr>
      <t>Target Outreach:</t>
    </r>
    <r>
      <rPr>
        <sz val="12"/>
        <rFont val="Aptos Narrow"/>
        <family val="2"/>
        <scheme val="minor"/>
      </rPr>
      <t xml:space="preserve"> 40 programs
</t>
    </r>
    <r>
      <rPr>
        <b/>
        <sz val="12"/>
        <rFont val="Aptos Narrow"/>
        <family val="2"/>
        <scheme val="minor"/>
      </rPr>
      <t>Measurable Outcome:</t>
    </r>
    <r>
      <rPr>
        <sz val="12"/>
        <rFont val="Aptos Narrow"/>
        <family val="2"/>
        <scheme val="minor"/>
      </rPr>
      <t xml:space="preserve"> The success of this project can be measured by an increase in star levels during reassessment/monitoring visits.
</t>
    </r>
    <r>
      <rPr>
        <i/>
        <sz val="12"/>
        <rFont val="Aptos Narrow"/>
        <family val="2"/>
        <scheme val="minor"/>
      </rPr>
      <t>CCQ = $33,185 and CQF = $66,815</t>
    </r>
  </si>
  <si>
    <t>Tiered Staff Incentive Reimbursement</t>
  </si>
  <si>
    <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CCS will provide each Texas Rising Star program with a predetermined amount of reimbursement for incentives paid to staff upon completion of initial Texas Rising Star certification, annual monitoring, and recertification dependent on licensing capacity and star-level obtained. 
</t>
    </r>
    <r>
      <rPr>
        <u/>
        <sz val="12"/>
        <rFont val="Aptos Narrow"/>
        <family val="2"/>
        <scheme val="minor"/>
      </rPr>
      <t>For initial certification/recertification</t>
    </r>
    <r>
      <rPr>
        <sz val="12"/>
        <rFont val="Aptos Narrow"/>
        <family val="2"/>
        <scheme val="minor"/>
      </rPr>
      <t xml:space="preserve"> - programs who have a licensed capacity of 12-30 children will get $500 for Two-Star, $750 for Three-Star, $1000 for Four-Star. Programs who have a licensed capacity of 31-80 children will get $1000 for Two-Star, $1500 for Three-Star, $2000 for Four-Star. Programs who have a licensed capacity of 81-110 children will get $2000 for Two-Star, $2500 for Three-Star, $3000 for Four-Star. Programs who have a licensed capacity of 111-150 children will get $3000 for Two-Star, $3500 for Three-Star, $4000 for Four-Star. Programs who have a licensed capacity of 151 &amp; up children will get $4000 for Two-Star, $4500 for Three-Star, $5000 for Four-Star. 
</t>
    </r>
    <r>
      <rPr>
        <u/>
        <sz val="12"/>
        <rFont val="Aptos Narrow"/>
        <family val="2"/>
        <scheme val="minor"/>
      </rPr>
      <t>For yearly monitoring</t>
    </r>
    <r>
      <rPr>
        <sz val="12"/>
        <rFont val="Aptos Narrow"/>
        <family val="2"/>
        <scheme val="minor"/>
      </rPr>
      <t xml:space="preserve"> - programs who have a licensed capacity of 12-30 children will get $300 for Two-Star, $400 for Three-Star, $500 for Four-Star. Programs who have a licensed capacity of 31-80 children will get $500 for Two-Star, $750 for Three-Star, $1000 for Four-Star. Programs who have a licensed capacity of 81-110 children will get $1000 for Two-Star, $1250 for Three-Star, $1500 for Four-Star. Programs who have a licensed capacity of 111-150 children will get $1500 for Two-Star, $1750 for Three-Star, $2000 for Four-Star. Programs who have a licensed capacity of 151 &amp; up children will get $2000 for Two-Star, $2250 for Three-Star, $2500 for Four-Star. 
The need that this activity meets it to increase quality awareness and support CCS programs to aid them in rewarding their staff for accomplishing complete Texas Rising Star certification. 
</t>
    </r>
    <r>
      <rPr>
        <b/>
        <sz val="12"/>
        <rFont val="Aptos Narrow"/>
        <family val="2"/>
        <scheme val="minor"/>
      </rPr>
      <t>Target Outreach:</t>
    </r>
    <r>
      <rPr>
        <sz val="12"/>
        <rFont val="Aptos Narrow"/>
        <family val="2"/>
        <scheme val="minor"/>
      </rPr>
      <t xml:space="preserve"> 122 programs
</t>
    </r>
    <r>
      <rPr>
        <b/>
        <sz val="12"/>
        <rFont val="Aptos Narrow"/>
        <family val="2"/>
        <scheme val="minor"/>
      </rPr>
      <t>Measurable Outcome:</t>
    </r>
    <r>
      <rPr>
        <sz val="12"/>
        <rFont val="Aptos Narrow"/>
        <family val="2"/>
        <scheme val="minor"/>
      </rPr>
      <t xml:space="preserve"> The success of this project can be measured by an increase in star levels during assessments, monitoring and reassessments and Texas Rising Star staff retention. </t>
    </r>
  </si>
  <si>
    <r>
      <rPr>
        <b/>
        <sz val="12"/>
        <color theme="1"/>
        <rFont val="Aptos Narrow"/>
        <family val="2"/>
        <scheme val="minor"/>
      </rPr>
      <t>Activity</t>
    </r>
    <r>
      <rPr>
        <sz val="12"/>
        <color theme="1"/>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Each current CCS program will receive one complete set of curricula for all ages served at their facility, an additional set for each age group served will be offered to each large (licensed capacity of &gt;100) Texas Rising Star program upon request, based on predetermined curricula that meet Texas Rising Star specifications. The need that this activity meets is to increase quality in all CCS program sites. 
</t>
    </r>
    <r>
      <rPr>
        <b/>
        <sz val="12"/>
        <color theme="1"/>
        <rFont val="Aptos Narrow"/>
        <family val="2"/>
        <scheme val="minor"/>
      </rPr>
      <t>Target Outreach:</t>
    </r>
    <r>
      <rPr>
        <sz val="12"/>
        <color theme="1"/>
        <rFont val="Aptos Narrow"/>
        <family val="2"/>
        <scheme val="minor"/>
      </rPr>
      <t xml:space="preserve"> 43 programs
</t>
    </r>
    <r>
      <rPr>
        <b/>
        <sz val="12"/>
        <color theme="1"/>
        <rFont val="Aptos Narrow"/>
        <family val="2"/>
        <scheme val="minor"/>
      </rPr>
      <t>Measurable Outcome:</t>
    </r>
    <r>
      <rPr>
        <sz val="12"/>
        <color theme="1"/>
        <rFont val="Aptos Narrow"/>
        <family val="2"/>
        <scheme val="minor"/>
      </rPr>
      <t xml:space="preserve"> The success of this activity can be measured by an increase in Texas Rising Star-certified programs and those who are using curricula that meet Texas Rising Star specifications and increase the number of children attending Texas Rising Star-certified facilities. </t>
    </r>
  </si>
  <si>
    <t>Resource Room and FROG Bus</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</si>
  <si>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The Resource Room and FROG Bus are additional benefits for Texas Rising Star programs to help aid them in attaining/maintaining Texas Rising Star certification status by providing them with some resources needed to enhance their learning environments. The need that this activity meets is to assist CCS programs with equipment/materials and support needed to maintain or enhance star levels. 
</t>
    </r>
    <r>
      <rPr>
        <b/>
        <sz val="12"/>
        <rFont val="Aptos Narrow"/>
        <family val="2"/>
        <scheme val="minor"/>
      </rPr>
      <t>Target Outreach:</t>
    </r>
    <r>
      <rPr>
        <sz val="12"/>
        <rFont val="Aptos Narrow"/>
        <family val="2"/>
        <scheme val="minor"/>
      </rPr>
      <t xml:space="preserve"> 122 programs
</t>
    </r>
    <r>
      <rPr>
        <b/>
        <sz val="12"/>
        <rFont val="Aptos Narrow"/>
        <family val="2"/>
        <scheme val="minor"/>
      </rPr>
      <t>Measurable Outcome:</t>
    </r>
    <r>
      <rPr>
        <sz val="12"/>
        <rFont val="Aptos Narrow"/>
        <family val="2"/>
        <scheme val="minor"/>
      </rPr>
      <t xml:space="preserve"> The success of this project can be measured by an increase in star-levels during assessments, monitoring, and reassessments. </t>
    </r>
  </si>
  <si>
    <t>Texas Rising Star Personnel Costs - Support Staff</t>
  </si>
  <si>
    <r>
      <rPr>
        <b/>
        <sz val="12"/>
        <rFont val="Aptos Narrow"/>
        <family val="2"/>
        <scheme val="minor"/>
      </rPr>
      <t>Activity</t>
    </r>
    <r>
      <rPr>
        <sz val="12"/>
        <rFont val="Aptos Narrow"/>
        <family val="2"/>
        <scheme val="minor"/>
      </rPr>
      <t xml:space="preserve">: We currently have 1 Office Manager and 1 Division Director who will charge time to 2% Quality to provide admin support for all quality activities and completing bids and purchase orders for payment. The need that this meets is to assist CCS mentors and provide administrative and purchasing support so that mentoring needed can be done to assist programs to obtain, maintain or enhance star levels, and to provide support services to the mentors. 
</t>
    </r>
    <r>
      <rPr>
        <b/>
        <sz val="12"/>
        <rFont val="Aptos Narrow"/>
        <family val="2"/>
        <scheme val="minor"/>
      </rPr>
      <t>Target Outreach:</t>
    </r>
    <r>
      <rPr>
        <sz val="12"/>
        <rFont val="Aptos Narrow"/>
        <family val="2"/>
        <scheme val="minor"/>
      </rPr>
      <t xml:space="preserve"> 122 programs
</t>
    </r>
    <r>
      <rPr>
        <b/>
        <sz val="12"/>
        <rFont val="Aptos Narrow"/>
        <family val="2"/>
        <scheme val="minor"/>
      </rPr>
      <t xml:space="preserve">Measurable Outcome: </t>
    </r>
    <r>
      <rPr>
        <sz val="12"/>
        <rFont val="Aptos Narrow"/>
        <family val="2"/>
        <scheme val="minor"/>
      </rPr>
      <t xml:space="preserve">The success can be measured by an increase in certified Texas Rising Star programs, and maintaining/enhancing Texas Rising Star star-levels. The goal for this year is to mentor all Entry Level programs to become certified Texas Rising Star facilities and to mentor all certified Texas Rising Star programs to maintain/enhance current star-levels. </t>
    </r>
  </si>
  <si>
    <r>
      <rPr>
        <b/>
        <sz val="12"/>
        <rFont val="Aptos Narrow"/>
        <family val="2"/>
        <scheme val="minor"/>
      </rPr>
      <t>Activity</t>
    </r>
    <r>
      <rPr>
        <sz val="12"/>
        <rFont val="Aptos Narrow"/>
        <family val="2"/>
        <scheme val="minor"/>
      </rPr>
      <t xml:space="preserve">: South Plains currently has 5 Texas Rising Star mentor staff, and 1 Texas Rising Star mentor vacancy. The need that this meets is to assist CCS programs with mentoring needed to obtain, maintain or enhance star levels, and to provide support services to the mentors. 
</t>
    </r>
    <r>
      <rPr>
        <b/>
        <sz val="12"/>
        <rFont val="Aptos Narrow"/>
        <family val="2"/>
        <scheme val="minor"/>
      </rPr>
      <t>Target Outreach:</t>
    </r>
    <r>
      <rPr>
        <sz val="12"/>
        <rFont val="Aptos Narrow"/>
        <family val="2"/>
        <scheme val="minor"/>
      </rPr>
      <t xml:space="preserve"> 122 programs
</t>
    </r>
    <r>
      <rPr>
        <b/>
        <sz val="12"/>
        <rFont val="Aptos Narrow"/>
        <family val="2"/>
        <scheme val="minor"/>
      </rPr>
      <t xml:space="preserve">Measurable Outcome: </t>
    </r>
    <r>
      <rPr>
        <sz val="12"/>
        <rFont val="Aptos Narrow"/>
        <family val="2"/>
        <scheme val="minor"/>
      </rPr>
      <t>The success can be measured by an increase in certified Texas Rising Star programs, and maintaining/enhancing Texas Rising Star star-levels. The goal for this year is to mentor all Entry Level programs to become certified Texas Rising Star facilities and to mentor all certified Texas Rising Star programs to maintain/enhance current star-levels.</t>
    </r>
  </si>
  <si>
    <t>Reimbursement for CPR/First Aid Training and Background Checks</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</si>
  <si>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CCS programs are given the opportunity to be reimbursed (up to an established yearly amount based on the licensed capacity/star-level recertification chart listed above) for required CPR/First-Aid training costs and Background Check fees that the program must pay to be able to employ child care staff. Programs must turn in their expenses incurred and reimbursement will be made based on current procedures and available funding. The need that this activity meets is to help programs reduce the burden of costs associated with staff turnover and to be able to use those financial resources to support their facility. 
</t>
    </r>
    <r>
      <rPr>
        <b/>
        <sz val="12"/>
        <rFont val="Aptos Narrow"/>
        <family val="2"/>
        <scheme val="minor"/>
      </rPr>
      <t>Target Outreach:</t>
    </r>
    <r>
      <rPr>
        <sz val="12"/>
        <rFont val="Aptos Narrow"/>
        <family val="2"/>
        <scheme val="minor"/>
      </rPr>
      <t xml:space="preserve"> 300 staff within 122 programs 
</t>
    </r>
    <r>
      <rPr>
        <b/>
        <sz val="12"/>
        <rFont val="Aptos Narrow"/>
        <family val="2"/>
        <scheme val="minor"/>
      </rPr>
      <t>Measurable Outcome:</t>
    </r>
    <r>
      <rPr>
        <sz val="12"/>
        <rFont val="Aptos Narrow"/>
        <family val="2"/>
        <scheme val="minor"/>
      </rPr>
      <t xml:space="preserve"> Decrease in Child Care Regulation deficiencies related to CPR/First Aid Training and background check compliances </t>
    </r>
  </si>
  <si>
    <t xml:space="preserve">Health and Safety Materials and Equipment
</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</si>
  <si>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CCS programs will receive a predetermined package of health and safety materials/equipment, to include but not limited to, portable suction rescue devices and first aid kits. The need that this activity meets is to help programs support the health and safety of all children and staff at each of our CCS programs. 
</t>
    </r>
    <r>
      <rPr>
        <b/>
        <sz val="12"/>
        <rFont val="Aptos Narrow"/>
        <family val="2"/>
        <scheme val="minor"/>
      </rPr>
      <t>Target Outreach:</t>
    </r>
    <r>
      <rPr>
        <sz val="12"/>
        <rFont val="Aptos Narrow"/>
        <family val="2"/>
        <scheme val="minor"/>
      </rPr>
      <t xml:space="preserve"> 122 programs.
</t>
    </r>
    <r>
      <rPr>
        <b/>
        <sz val="12"/>
        <rFont val="Aptos Narrow"/>
        <family val="2"/>
        <scheme val="minor"/>
      </rPr>
      <t xml:space="preserve">Measurable Outcome: </t>
    </r>
    <r>
      <rPr>
        <sz val="12"/>
        <rFont val="Aptos Narrow"/>
        <family val="2"/>
        <scheme val="minor"/>
      </rPr>
      <t>The purchase of equipment and materials will assist programs to support their teachers in the classroom to promote quality learning for the children and support Texas Rising Star requirements as well as decrease the number of Child Care Regulation deficiencies related to health and safety</t>
    </r>
  </si>
  <si>
    <t>National Accreditation Supports</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</si>
  <si>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CCS programs that are moving towards national accreditation will be assisted with the costs associated with obtaining/renewing accreditation based on the requests of the individual program (approximately $2500 each). The need that will be met is helping to increase the number of Texas Rising Star certified programs with National Accreditation. 
</t>
    </r>
    <r>
      <rPr>
        <b/>
        <sz val="12"/>
        <rFont val="Aptos Narrow"/>
        <family val="2"/>
        <scheme val="minor"/>
      </rPr>
      <t>Target Outreach:</t>
    </r>
    <r>
      <rPr>
        <sz val="12"/>
        <rFont val="Aptos Narrow"/>
        <family val="2"/>
        <scheme val="minor"/>
      </rPr>
      <t xml:space="preserve"> 2 programs
</t>
    </r>
    <r>
      <rPr>
        <b/>
        <sz val="12"/>
        <rFont val="Aptos Narrow"/>
        <family val="2"/>
        <scheme val="minor"/>
      </rPr>
      <t xml:space="preserve">Measurable Outcome: </t>
    </r>
    <r>
      <rPr>
        <sz val="12"/>
        <rFont val="Aptos Narrow"/>
        <family val="2"/>
        <scheme val="minor"/>
      </rPr>
      <t xml:space="preserve">Increase in programs that are nationally accredited and maintain accreditation. Increase in programs that will have a modified Texas Rising Star assessment due to National Accreditation. </t>
    </r>
  </si>
  <si>
    <t>Mental Health Support Materials</t>
  </si>
  <si>
    <r>
      <rPr>
        <b/>
        <sz val="12"/>
        <rFont val="Aptos Narrow"/>
        <family val="2"/>
        <scheme val="minor"/>
      </rPr>
      <t>Activity</t>
    </r>
    <r>
      <rPr>
        <sz val="12"/>
        <rFont val="Aptos Narrow"/>
        <family val="2"/>
        <scheme val="minor"/>
      </rPr>
      <t xml:space="preserve">: South Plains CCS needs were determined based on feedback received at each Strategic Planning presentation made to the following groups: Child Care Advisory Group, South Plains Early Childhood Coalition, South Plains programs, South Plains CCS staff, and South Plains Executive Board. CCS programs will receive a predetermined package of mental health supports </t>
    </r>
    <r>
      <rPr>
        <strike/>
        <sz val="12"/>
        <color rgb="FFC00000"/>
        <rFont val="Aptos Narrow"/>
        <family val="2"/>
        <scheme val="minor"/>
      </rPr>
      <t>to work in conjunction with PBS established mental health supports on their current broadcast.</t>
    </r>
    <r>
      <rPr>
        <sz val="12"/>
        <rFont val="Aptos Narrow"/>
        <family val="2"/>
        <scheme val="minor"/>
      </rPr>
      <t xml:space="preserve"> These materials will be utilized to support mental health resources for children and programs will provide these to parents to use at home with their children. This is not professional development. Other mental health supports will be provided as discovered and determined necessary. The need that this activity meets is to help programs/parents support the health and safety of all children and staff at each of our CCS program locations. 
</t>
    </r>
    <r>
      <rPr>
        <b/>
        <sz val="12"/>
        <rFont val="Aptos Narrow"/>
        <family val="2"/>
        <scheme val="minor"/>
      </rPr>
      <t>Target Outreach:</t>
    </r>
    <r>
      <rPr>
        <sz val="12"/>
        <rFont val="Aptos Narrow"/>
        <family val="2"/>
        <scheme val="minor"/>
      </rPr>
      <t xml:space="preserve"> 122 programs and the children at their facility.
</t>
    </r>
    <r>
      <rPr>
        <b/>
        <sz val="12"/>
        <rFont val="Aptos Narrow"/>
        <family val="2"/>
        <scheme val="minor"/>
      </rPr>
      <t>Measurable Outcome:</t>
    </r>
    <r>
      <rPr>
        <sz val="12"/>
        <rFont val="Aptos Narrow"/>
        <family val="2"/>
        <scheme val="minor"/>
      </rPr>
      <t xml:space="preserve"> Increased parent/child and child care program knowledge in mental health supports and resources available within the community.</t>
    </r>
    <r>
      <rPr>
        <strike/>
        <sz val="12"/>
        <rFont val="Aptos Narrow"/>
        <family val="2"/>
        <scheme val="minor"/>
      </rPr>
      <t xml:space="preserve">
</t>
    </r>
    <r>
      <rPr>
        <b/>
        <sz val="12"/>
        <rFont val="Aptos Narrow"/>
        <family val="2"/>
        <scheme val="minor"/>
      </rPr>
      <t xml:space="preserve">Update Q3: </t>
    </r>
    <r>
      <rPr>
        <sz val="12"/>
        <rFont val="Aptos Narrow"/>
        <family val="2"/>
        <scheme val="minor"/>
      </rPr>
      <t>Change in quarter implemented, as this activity is currently on hold due to the current status of PBS.</t>
    </r>
    <r>
      <rPr>
        <strike/>
        <sz val="12"/>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Board was unable to collaborate with PBS this year and hopes PBS is able to provide additional supports in future funding activities.</t>
    </r>
  </si>
  <si>
    <t>Pre K Partnerships</t>
  </si>
  <si>
    <t>n/a</t>
  </si>
  <si>
    <r>
      <rPr>
        <b/>
        <sz val="12"/>
        <rFont val="Aptos Narrow"/>
        <family val="2"/>
        <scheme val="minor"/>
      </rPr>
      <t>Activity</t>
    </r>
    <r>
      <rPr>
        <sz val="12"/>
        <rFont val="Aptos Narrow"/>
        <family val="2"/>
        <scheme val="minor"/>
      </rPr>
      <t xml:space="preserve">: Prekindergarten Partnerships:
 - development of formal partnerships that allow braiding of funding by dually enrolling CCS children in public Pre-K or HS/EHS
 - partnering programs provide complimentary services such as Pre-K school day instruction coupled with wraparound child care
</t>
    </r>
    <r>
      <rPr>
        <b/>
        <sz val="12"/>
        <rFont val="Aptos Narrow"/>
        <family val="2"/>
        <scheme val="minor"/>
      </rPr>
      <t>Target Outreach:</t>
    </r>
    <r>
      <rPr>
        <sz val="12"/>
        <rFont val="Aptos Narrow"/>
        <family val="2"/>
        <scheme val="minor"/>
      </rPr>
      <t xml:space="preserve"> 2
</t>
    </r>
    <r>
      <rPr>
        <b/>
        <sz val="12"/>
        <rFont val="Aptos Narrow"/>
        <family val="2"/>
        <scheme val="minor"/>
      </rPr>
      <t>Measurable Outcome:</t>
    </r>
    <r>
      <rPr>
        <sz val="12"/>
        <rFont val="Aptos Narrow"/>
        <family val="2"/>
        <scheme val="minor"/>
      </rPr>
      <t xml:space="preserve"> increase in the number of Texas Rising Star programs informally partnering with ISDs, HS, or EHS
</t>
    </r>
  </si>
  <si>
    <t xml:space="preserve">For BCY 2025, South Texas plans to improve the overall quality of centers to increase the number of Texas Rising Star providers, as well as qualify those for Entry Level Designation.  This will be implemented through professional development opportunities for all CCS providers, as well as some designated specifically for Texas Rising Star. We will also be hosting the 7th Annual Child Care Conference for South Texas in the Fall of 2025.  Another component of the plan is to also focus on establishing high quality learning programs to serve infant and toddlers. All plans are aligned with LWDB Strategic plan specifically pertaining to the Training and Professional Development. Infant and Toddler Quality Improvements, which includes any costs associated with specifically addressing infant and toddler program establishment or expansion, early intervention partnerships, or infant and toddler materials, which includes any costs associated with assisting Early Learning Program's in maintaining child care licensing compliance or providing high-quality that do not include activities specific to infants and toddlers. Expansion resources for existing providers with resources to increase capacity for infants, children with disabilities, or children enrolled in CCS. Provide Professional Development for Curriculum and Teacher Child Interaction for Early Learning Programs. Early Childhood Educators will be provided with training on Inclusive Care where they will obtain different strategies to accommodate children with disabilities. Workforce Solutions for South Texas will provide First Aid and CPR certification to 15 Early Childhood Educators per quarter to maintain compliance. 
All needs were assessed and determined through Texas Rising Star providers Needs Assessments, Annual Monitoring and Mentoring Observations. 
The success of this Expenditure Plan will be measured through a post-professional development survey, increase capacity for Infant/Toddlers expansion, increase licensing compliance.  
</t>
  </si>
  <si>
    <t>Professional Development - Infant Toddler specific</t>
  </si>
  <si>
    <r>
      <rPr>
        <b/>
        <strike/>
        <sz val="12"/>
        <rFont val="Aptos Narrow"/>
        <family val="2"/>
        <scheme val="minor"/>
      </rPr>
      <t xml:space="preserve">Activity: </t>
    </r>
    <r>
      <rPr>
        <strike/>
        <sz val="12"/>
        <rFont val="Aptos Narrow"/>
        <family val="2"/>
        <scheme val="minor"/>
      </rPr>
      <t xml:space="preserve">The Board-designated Infant Toddler Specialist will provide quarterly trainings to infant and toddler educators to get them engaged with the Infant and Toddler Specialist Network (ITSN) and support them in increasing scores in Category 2 (Teacher-Child Interactions). These quarterly trainings will provide educators guidance and knowledge in Teacher-Child Interaction, implement developmentally appropriate practices, Social/Emotional, physical, language and literacy and cognitive trainings.
</t>
    </r>
    <r>
      <rPr>
        <b/>
        <strike/>
        <sz val="12"/>
        <rFont val="Aptos Narrow"/>
        <family val="2"/>
        <scheme val="minor"/>
      </rPr>
      <t>Target outreach:</t>
    </r>
    <r>
      <rPr>
        <strike/>
        <sz val="12"/>
        <rFont val="Aptos Narrow"/>
        <family val="2"/>
        <scheme val="minor"/>
      </rPr>
      <t xml:space="preserve"> The quarterly trainings will be provided to the 127 infant &amp; toddler teachers. 
</t>
    </r>
    <r>
      <rPr>
        <b/>
        <strike/>
        <sz val="12"/>
        <rFont val="Aptos Narrow"/>
        <family val="2"/>
        <scheme val="minor"/>
      </rPr>
      <t xml:space="preserve">Measurable Outcome: </t>
    </r>
    <r>
      <rPr>
        <strike/>
        <sz val="12"/>
        <rFont val="Aptos Narrow"/>
        <family val="2"/>
        <scheme val="minor"/>
      </rPr>
      <t xml:space="preserve">A pre-test-, and post test will be administered at the time of the training to measure the knowledge of Infant and Toddler Training topics. The measure of success for the activity will be an increase in Category 2 scores for infant and toddler classrooms.
</t>
    </r>
    <r>
      <rPr>
        <b/>
        <sz val="12"/>
        <rFont val="Aptos Narrow"/>
        <family val="2"/>
        <scheme val="minor"/>
      </rPr>
      <t xml:space="preserve">Update Q3: </t>
    </r>
    <r>
      <rPr>
        <sz val="12"/>
        <rFont val="Aptos Narrow"/>
        <family val="2"/>
        <scheme val="minor"/>
      </rPr>
      <t>Activity was rescheduled for BCY 2026. (Note: After analysis our original budget of $15,000 exceeded the overall budget for the Expenditure Plan, this has been removed)</t>
    </r>
  </si>
  <si>
    <t>Materials and Equipment - Infant Toddler Specific</t>
  </si>
  <si>
    <r>
      <rPr>
        <b/>
        <sz val="12"/>
        <rFont val="Aptos Narrow"/>
        <family val="2"/>
        <scheme val="minor"/>
      </rPr>
      <t xml:space="preserve">Activity: </t>
    </r>
    <r>
      <rPr>
        <sz val="12"/>
        <rFont val="Aptos Narrow"/>
        <family val="2"/>
        <scheme val="minor"/>
      </rPr>
      <t xml:space="preserve">The Board will provide furniture, learning materials, and curriculum to infant and toddler classrooms within Texas Rising Star programs across the 5 learning domains: Social/Emotional, Physical, STEAM, Language and Literacy and Cognitive. This activity would address the need of more quality child care programs in our community. The need was identified through mentoring visits and based on the Board annual Needs Assessment to enhance the quality of care. 
</t>
    </r>
    <r>
      <rPr>
        <b/>
        <sz val="12"/>
        <rFont val="Aptos Narrow"/>
        <family val="2"/>
        <scheme val="minor"/>
      </rPr>
      <t xml:space="preserve">Target outreach: </t>
    </r>
    <r>
      <rPr>
        <sz val="12"/>
        <rFont val="Aptos Narrow"/>
        <family val="2"/>
        <scheme val="minor"/>
      </rPr>
      <t xml:space="preserve">The estimated reach would be 76  programs to enhance the quality of the infant and toddler environment. 
</t>
    </r>
    <r>
      <rPr>
        <b/>
        <sz val="12"/>
        <rFont val="Aptos Narrow"/>
        <family val="2"/>
        <scheme val="minor"/>
      </rPr>
      <t xml:space="preserve">Measurable Outcome: </t>
    </r>
    <r>
      <rPr>
        <sz val="12"/>
        <rFont val="Aptos Narrow"/>
        <family val="2"/>
        <scheme val="minor"/>
      </rPr>
      <t xml:space="preserve">The measurable outcome is for an increase in certified programs who provide high-quality care for infants and toddlers. The Workforce Solutions for South Texas will measure the success of this activity by an increase in category measures related to the learning environment for infant and toddler classrooms.  
</t>
    </r>
    <r>
      <rPr>
        <b/>
        <sz val="12"/>
        <rFont val="Aptos Narrow"/>
        <family val="2"/>
        <scheme val="minor"/>
      </rPr>
      <t xml:space="preserve">Update Q3: </t>
    </r>
    <r>
      <rPr>
        <sz val="12"/>
        <rFont val="Aptos Narrow"/>
        <family val="2"/>
        <scheme val="minor"/>
      </rPr>
      <t xml:space="preserve">Originally planned to expend $65,000 but increased amount to $117,603 due to purchasing additional materials and equipment (calming kits and singing/reading kits) for Infant and Toddler classrooms after discovering the need at a local training. Funding was increased with $52,603 which came from the Curriculum activity CQF funds. 
</t>
    </r>
  </si>
  <si>
    <r>
      <rPr>
        <b/>
        <sz val="12"/>
        <rFont val="Aptos Narrow"/>
        <family val="2"/>
        <scheme val="minor"/>
      </rPr>
      <t>Activity:</t>
    </r>
    <r>
      <rPr>
        <sz val="12"/>
        <rFont val="Aptos Narrow"/>
        <family val="2"/>
        <scheme val="minor"/>
      </rPr>
      <t xml:space="preserve"> South Texas will host the 7th Annual Child Care Conference by providing 6 TECPDS trainers to present sessions focused on caring for Infant and Toddlers. Trainings will include teacher-child interactions, social emotional development, and challenging behaviors. This activity will assist educators to attain their required yearly training hours by providing them with new techniques and strategies that are developmentally age appropriate. 
</t>
    </r>
    <r>
      <rPr>
        <b/>
        <sz val="12"/>
        <rFont val="Aptos Narrow"/>
        <family val="2"/>
        <scheme val="minor"/>
      </rPr>
      <t xml:space="preserve">Target Outreach: </t>
    </r>
    <r>
      <rPr>
        <sz val="12"/>
        <rFont val="Aptos Narrow"/>
        <family val="2"/>
        <scheme val="minor"/>
      </rPr>
      <t xml:space="preserve">The estimated reach will be to provide 350 participants with new and innovative skills.  
</t>
    </r>
    <r>
      <rPr>
        <b/>
        <sz val="12"/>
        <rFont val="Aptos Narrow"/>
        <family val="2"/>
        <scheme val="minor"/>
      </rPr>
      <t xml:space="preserve">Measurable Outcome: </t>
    </r>
    <r>
      <rPr>
        <sz val="12"/>
        <rFont val="Aptos Narrow"/>
        <family val="2"/>
        <scheme val="minor"/>
      </rPr>
      <t xml:space="preserve">The Board will measure the success in the number of participants gaining knowledge within the different training topics that will be offered. The measurable outcomes will be captured by attendance of educators as well as a post-conference survey.
</t>
    </r>
    <r>
      <rPr>
        <b/>
        <sz val="12"/>
        <rFont val="Aptos Narrow"/>
        <family val="2"/>
        <scheme val="minor"/>
      </rPr>
      <t xml:space="preserve">Update Q3: </t>
    </r>
    <r>
      <rPr>
        <sz val="12"/>
        <rFont val="Aptos Narrow"/>
        <family val="2"/>
        <scheme val="minor"/>
      </rPr>
      <t>This activity was added to support specific infant and toddler staff with obtaining required professional development training hours. The $9,000 was reallocated to this activity from the Curriculum activity CQF funds.</t>
    </r>
  </si>
  <si>
    <t>Board Administrators Conference</t>
  </si>
  <si>
    <r>
      <rPr>
        <b/>
        <sz val="12"/>
        <rFont val="Aptos Narrow"/>
        <family val="2"/>
        <scheme val="minor"/>
      </rPr>
      <t xml:space="preserve">Activity: </t>
    </r>
    <r>
      <rPr>
        <sz val="12"/>
        <rFont val="Aptos Narrow"/>
        <family val="2"/>
        <scheme val="minor"/>
      </rPr>
      <t xml:space="preserve">South Texas will host an 1st Annual Administrators Conference (training) to provide program directors with professional development specifically focused on enhancing business practices. This activity will assist the administrators in attaining their required yearly training hours by providing them with new techniques and strategies that pertain to business administration and leadership. Additionally, each participant will get learning materials and training kits for attending.
</t>
    </r>
    <r>
      <rPr>
        <b/>
        <sz val="12"/>
        <rFont val="Aptos Narrow"/>
        <family val="2"/>
        <scheme val="minor"/>
      </rPr>
      <t xml:space="preserve">Target Outreach: </t>
    </r>
    <r>
      <rPr>
        <sz val="12"/>
        <rFont val="Aptos Narrow"/>
        <family val="2"/>
        <scheme val="minor"/>
      </rPr>
      <t xml:space="preserve">The estimated reach will be to provide approximately 200 participants with new and innovative skills. 
</t>
    </r>
    <r>
      <rPr>
        <b/>
        <sz val="12"/>
        <rFont val="Aptos Narrow"/>
        <family val="2"/>
        <scheme val="minor"/>
      </rPr>
      <t xml:space="preserve">Measurable Outcome: </t>
    </r>
    <r>
      <rPr>
        <sz val="12"/>
        <rFont val="Aptos Narrow"/>
        <family val="2"/>
        <scheme val="minor"/>
      </rPr>
      <t xml:space="preserve">The Board will measure the success in the number of participants gaining knowledge within the training topics that will be offered.  The measurable outcomes for Workforce Solutions for South Texas will be captured by attendance of administrators as well as a post-conference survey. 
</t>
    </r>
    <r>
      <rPr>
        <b/>
        <sz val="12"/>
        <rFont val="Aptos Narrow"/>
        <family val="2"/>
        <scheme val="minor"/>
      </rPr>
      <t>Update Q3:</t>
    </r>
    <r>
      <rPr>
        <sz val="12"/>
        <rFont val="Aptos Narrow"/>
        <family val="2"/>
        <scheme val="minor"/>
      </rPr>
      <t xml:space="preserve"> Originally planned to expend $10,000 but will increase amount to $49,000 to provide materials and training kits to the participants. The additional $39,000 will be reallocated from the Curriculum activity CQF funds ($33,180) and $5,820 from Substitute/Release Time Reimbursement.</t>
    </r>
  </si>
  <si>
    <t>Board Annual Conference</t>
  </si>
  <si>
    <r>
      <rPr>
        <b/>
        <sz val="12"/>
        <rFont val="Aptos Narrow"/>
        <family val="2"/>
        <scheme val="minor"/>
      </rPr>
      <t>Activity:</t>
    </r>
    <r>
      <rPr>
        <sz val="12"/>
        <rFont val="Aptos Narrow"/>
        <family val="2"/>
        <scheme val="minor"/>
      </rPr>
      <t xml:space="preserve"> South Texas will host the 7th Annual Child Care Conference by providing 6 TECPDS trainers to present sessions focused on caring for all children including: children with disabilities, Teacher-Child Interactions, and Curriculum. This activity will assist educators to attain their required yearly training hours by providing them with new techniques and strategies that are developmentally age appropriate. 
</t>
    </r>
    <r>
      <rPr>
        <b/>
        <sz val="12"/>
        <rFont val="Aptos Narrow"/>
        <family val="2"/>
        <scheme val="minor"/>
      </rPr>
      <t xml:space="preserve">Target Outreach: </t>
    </r>
    <r>
      <rPr>
        <sz val="12"/>
        <rFont val="Aptos Narrow"/>
        <family val="2"/>
        <scheme val="minor"/>
      </rPr>
      <t xml:space="preserve">The estimated reach will be to provide 350 participants with new and innovative skills.  
</t>
    </r>
    <r>
      <rPr>
        <b/>
        <sz val="12"/>
        <rFont val="Aptos Narrow"/>
        <family val="2"/>
        <scheme val="minor"/>
      </rPr>
      <t xml:space="preserve">Measurable Outcome: </t>
    </r>
    <r>
      <rPr>
        <sz val="12"/>
        <rFont val="Aptos Narrow"/>
        <family val="2"/>
        <scheme val="minor"/>
      </rPr>
      <t>The Board will measure the success in the number of participants gaining knowledge within the different training topics that will be offered. The measurable outcomes for Workforce Solutions for South Texas will be captured by attendance of educators as well as a post-conference survey.</t>
    </r>
  </si>
  <si>
    <t>Professional Development - Children with Special Needs</t>
  </si>
  <si>
    <r>
      <t xml:space="preserve">Activity: </t>
    </r>
    <r>
      <rPr>
        <sz val="12"/>
        <rFont val="Aptos Narrow"/>
        <family val="2"/>
        <scheme val="minor"/>
      </rPr>
      <t>To provide educators professional development specifically regarding providing care for children with special needs, and the supplies to support the training.</t>
    </r>
    <r>
      <rPr>
        <b/>
        <sz val="12"/>
        <rFont val="Aptos Narrow"/>
        <family val="2"/>
        <scheme val="minor"/>
      </rPr>
      <t xml:space="preserve"> 
Target Outreach: </t>
    </r>
    <r>
      <rPr>
        <sz val="12"/>
        <rFont val="Aptos Narrow"/>
        <family val="2"/>
        <scheme val="minor"/>
      </rPr>
      <t xml:space="preserve">The estimated reach will be to provide this training to approx. 300 educators. </t>
    </r>
    <r>
      <rPr>
        <b/>
        <sz val="12"/>
        <rFont val="Aptos Narrow"/>
        <family val="2"/>
        <scheme val="minor"/>
      </rPr>
      <t xml:space="preserve">  
Measurable Outcome: </t>
    </r>
    <r>
      <rPr>
        <sz val="12"/>
        <rFont val="Aptos Narrow"/>
        <family val="2"/>
        <scheme val="minor"/>
      </rPr>
      <t xml:space="preserve">The Workforce Solutions for South Texas will measure success by educators gaining more knowledge in working closely with children with special needs and challenging behaviors. The measurable outcome will be to decrease expulsion of children with challenging behavior and educators to work closely with children who have special needs. </t>
    </r>
  </si>
  <si>
    <t>Substitute/Release Time Reimbursement</t>
  </si>
  <si>
    <r>
      <t xml:space="preserve">Activity: To provide reimbursements to child care programs for staff release time and/or substitute coverage to support child care staff completing training and professional development. A survey was conducted and early learning programs expressed the need to support staff in attending training or higher education through the reimbursement of substitutes or release time.
Target Outreach: The Board plans to assist 127 early learning programs and potentially support approx. 150 staff. 
Measurable Outcome: This activity will be measured by an increase in attendance from early learning program staff, number of training hours completed versus not, and an increase in Category 1 (Director and Staff Qualifications) scores. The measure of success will be supporting early learning program staff to attend training and professional development during work hours. 
</t>
    </r>
    <r>
      <rPr>
        <b/>
        <sz val="12"/>
        <rFont val="Aptos Narrow"/>
        <family val="2"/>
        <scheme val="minor"/>
      </rPr>
      <t>Update Q3:</t>
    </r>
    <r>
      <rPr>
        <sz val="12"/>
        <rFont val="Aptos Narrow"/>
        <family val="2"/>
        <scheme val="minor"/>
      </rPr>
      <t xml:space="preserve"> Activity has been rescheduled for BCY 2026. Funding ($44,320) was reallocated to the following activities: $5,820 to Board Administrators Conference,  $15,000 to Curriculum Training, $10,000 to Mental Health Training Event, and $13,500 to CDA Incentives.</t>
    </r>
  </si>
  <si>
    <r>
      <rPr>
        <b/>
        <strike/>
        <sz val="12"/>
        <rFont val="Aptos Narrow"/>
        <family val="2"/>
        <scheme val="minor"/>
      </rPr>
      <t xml:space="preserve">Activity: </t>
    </r>
    <r>
      <rPr>
        <strike/>
        <sz val="12"/>
        <rFont val="Aptos Narrow"/>
        <family val="2"/>
        <scheme val="minor"/>
      </rPr>
      <t xml:space="preserve">To provide Frog Street and Teaching strategies curriculum training to all Texas Rising Star teaching staff to gain knowledge in the implementation of the Infant, Toddler, 3 year old and Pre-Kindergarten curriculums. This was determined based on mentoring visits and the Board Needs Assessment. A survey was conducted and the results were based on early learning programs in need of curriculum. </t>
    </r>
    <r>
      <rPr>
        <b/>
        <strike/>
        <sz val="12"/>
        <rFont val="Aptos Narrow"/>
        <family val="2"/>
        <scheme val="minor"/>
      </rPr>
      <t xml:space="preserve">
Target Outreach: </t>
    </r>
    <r>
      <rPr>
        <strike/>
        <sz val="12"/>
        <rFont val="Aptos Narrow"/>
        <family val="2"/>
        <scheme val="minor"/>
      </rPr>
      <t xml:space="preserve">The estimate reach of this activity is approx. 50 30 educators. </t>
    </r>
    <r>
      <rPr>
        <b/>
        <strike/>
        <sz val="12"/>
        <rFont val="Aptos Narrow"/>
        <family val="2"/>
        <scheme val="minor"/>
      </rPr>
      <t xml:space="preserve">
Measurable Outcome: </t>
    </r>
    <r>
      <rPr>
        <strike/>
        <sz val="12"/>
        <rFont val="Aptos Narrow"/>
        <family val="2"/>
        <scheme val="minor"/>
      </rPr>
      <t xml:space="preserve">The Workforce Solutions for South Texas will measure the success of the training by utilization of the curriculum as it is intended for the classrooms served.  The measurable outcomes would be that teachers will succeed in meeting the goals of their individualized Continuous Quality  Improvements Plans (CQIP) and provide age-appropriate activities for the different age group of children. </t>
    </r>
    <r>
      <rPr>
        <b/>
        <strike/>
        <sz val="12"/>
        <rFont val="Aptos Narrow"/>
        <family val="2"/>
        <scheme val="minor"/>
      </rPr>
      <t xml:space="preserve">
Update Q3: </t>
    </r>
    <r>
      <rPr>
        <strike/>
        <sz val="12"/>
        <rFont val="Aptos Narrow"/>
        <family val="2"/>
        <scheme val="minor"/>
      </rPr>
      <t>Originally planned to expend $6,000 will increase amount to $21,000 due to adding home-based programs to the trainings. Funding of $15,000 was reallocated from Substitute/Release Time Reimbursement.</t>
    </r>
    <r>
      <rPr>
        <b/>
        <strike/>
        <sz val="12"/>
        <rFont val="Aptos Narrow"/>
        <family val="2"/>
        <scheme val="minor"/>
      </rPr>
      <t xml:space="preserve">
</t>
    </r>
    <r>
      <rPr>
        <b/>
        <sz val="12"/>
        <color rgb="FFC00000"/>
        <rFont val="Aptos Narrow"/>
        <family val="2"/>
        <scheme val="minor"/>
      </rPr>
      <t xml:space="preserve">
Update Q4:</t>
    </r>
    <r>
      <rPr>
        <sz val="12"/>
        <color rgb="FFC00000"/>
        <rFont val="Aptos Narrow"/>
        <family val="2"/>
        <scheme val="minor"/>
      </rPr>
      <t xml:space="preserve"> This activity wasn't executed due to the Board not purchasing the curriculum. $21,000 was reallocated to the infant and toddler expansion activity.</t>
    </r>
  </si>
  <si>
    <t>Mental Health Training Event</t>
  </si>
  <si>
    <r>
      <rPr>
        <b/>
        <sz val="12"/>
        <rFont val="Aptos Narrow"/>
        <family val="2"/>
        <scheme val="minor"/>
      </rPr>
      <t xml:space="preserve">Activity: </t>
    </r>
    <r>
      <rPr>
        <sz val="12"/>
        <rFont val="Aptos Narrow"/>
        <family val="2"/>
        <scheme val="minor"/>
      </rPr>
      <t xml:space="preserve">The Workforce Solutions of South Texas will host a Global Wellness Day for early learning program educators to participate in an emotional, physical and social wellness workshop. This event will be hosted in June 2025. A survey was conducted and early learning programs expressed the need for emotional, physical and social wellness workshops. Additionally, each participant will get learning materials and training kits for attending.
</t>
    </r>
    <r>
      <rPr>
        <b/>
        <sz val="12"/>
        <rFont val="Aptos Narrow"/>
        <family val="2"/>
        <scheme val="minor"/>
      </rPr>
      <t xml:space="preserve">Targeted Outreach: </t>
    </r>
    <r>
      <rPr>
        <sz val="12"/>
        <rFont val="Aptos Narrow"/>
        <family val="2"/>
        <scheme val="minor"/>
      </rPr>
      <t xml:space="preserve">. The estimated reach of this activity will be to invite 350 early learning program educators.  
</t>
    </r>
    <r>
      <rPr>
        <b/>
        <sz val="12"/>
        <rFont val="Aptos Narrow"/>
        <family val="2"/>
        <scheme val="minor"/>
      </rPr>
      <t xml:space="preserve">Measurable Outcome:  </t>
    </r>
    <r>
      <rPr>
        <sz val="12"/>
        <rFont val="Aptos Narrow"/>
        <family val="2"/>
        <scheme val="minor"/>
      </rPr>
      <t>The Board will  measure the success of this activity by providing a post-survey to attendees to gauge satisfaction.</t>
    </r>
    <r>
      <rPr>
        <b/>
        <sz val="12"/>
        <rFont val="Aptos Narrow"/>
        <family val="2"/>
        <scheme val="minor"/>
      </rPr>
      <t xml:space="preserve"> </t>
    </r>
    <r>
      <rPr>
        <sz val="12"/>
        <rFont val="Aptos Narrow"/>
        <family val="2"/>
        <scheme val="minor"/>
      </rPr>
      <t xml:space="preserve">The measurable outcomes will be that the early learning program educators can improve focus at work, reduce stress, and better relationships with colleagues and managers.  This will also help educators in providing a more warm and responsive environment thus increasing scores in Category 2: Teacher-Child Interactions.  
</t>
    </r>
    <r>
      <rPr>
        <b/>
        <sz val="12"/>
        <rFont val="Aptos Narrow"/>
        <family val="2"/>
        <scheme val="minor"/>
      </rPr>
      <t>Update Q3:</t>
    </r>
    <r>
      <rPr>
        <sz val="12"/>
        <rFont val="Aptos Narrow"/>
        <family val="2"/>
        <scheme val="minor"/>
      </rPr>
      <t xml:space="preserve"> Originally planned to expend $8,000 and will increase amount to $18,000 due to training material and kits that will be provided to participants. Funding in the amount of $10,000 was reallocated from Substitute/Release Time Reimbursement activity.</t>
    </r>
  </si>
  <si>
    <t>CDA Incentive</t>
  </si>
  <si>
    <r>
      <rPr>
        <b/>
        <strike/>
        <sz val="12"/>
        <rFont val="Aptos Narrow"/>
        <family val="2"/>
        <scheme val="minor"/>
      </rPr>
      <t xml:space="preserve">Activity: </t>
    </r>
    <r>
      <rPr>
        <strike/>
        <sz val="12"/>
        <rFont val="Aptos Narrow"/>
        <family val="2"/>
        <scheme val="minor"/>
      </rPr>
      <t>To assist early learning program educators obtain a Child Development Associate (CDA) accreditation, the Board will offer a $900 incentive to those child care program staff that obtain a CDA.</t>
    </r>
    <r>
      <rPr>
        <b/>
        <strike/>
        <sz val="12"/>
        <rFont val="Aptos Narrow"/>
        <family val="2"/>
        <scheme val="minor"/>
      </rPr>
      <t xml:space="preserve"> </t>
    </r>
    <r>
      <rPr>
        <strike/>
        <sz val="12"/>
        <rFont val="Aptos Narrow"/>
        <family val="2"/>
        <scheme val="minor"/>
      </rPr>
      <t>A survey was conducted and the results were based on early learning programs requesting assistance in obtaining  a CDA.</t>
    </r>
    <r>
      <rPr>
        <b/>
        <strike/>
        <sz val="12"/>
        <rFont val="Aptos Narrow"/>
        <family val="2"/>
        <scheme val="minor"/>
      </rPr>
      <t xml:space="preserve">
Target Outreach: </t>
    </r>
    <r>
      <rPr>
        <strike/>
        <sz val="12"/>
        <rFont val="Aptos Narrow"/>
        <family val="2"/>
        <scheme val="minor"/>
      </rPr>
      <t>The estimate reach of this activity would be 15 50 child care program staff.</t>
    </r>
    <r>
      <rPr>
        <b/>
        <strike/>
        <sz val="12"/>
        <rFont val="Aptos Narrow"/>
        <family val="2"/>
        <scheme val="minor"/>
      </rPr>
      <t xml:space="preserve"> 
Measurable Outcome: </t>
    </r>
    <r>
      <rPr>
        <strike/>
        <sz val="12"/>
        <rFont val="Aptos Narrow"/>
        <family val="2"/>
        <scheme val="minor"/>
      </rPr>
      <t xml:space="preserve">The Workforce Solutions for South Texas will measure the success of the activity by the number of CDA certifications obtained. The measurable outcome will be that educators will increase scores in Category 1 and have a better knowledge of the child development education. 
</t>
    </r>
    <r>
      <rPr>
        <b/>
        <strike/>
        <sz val="12"/>
        <rFont val="Aptos Narrow"/>
        <family val="2"/>
        <scheme val="minor"/>
      </rPr>
      <t xml:space="preserve">Update: </t>
    </r>
    <r>
      <rPr>
        <strike/>
        <sz val="12"/>
        <rFont val="Aptos Narrow"/>
        <family val="2"/>
        <scheme val="minor"/>
      </rPr>
      <t>Originally planned to expend $13,500 and will increase amount to $27,000 due to an increase number of possible participants. Funding of $13,000 was reallocated from Substitute/Release time Reimbursement activity.</t>
    </r>
    <r>
      <rPr>
        <b/>
        <strike/>
        <sz val="12"/>
        <rFont val="Aptos Narrow"/>
        <family val="2"/>
        <scheme val="minor"/>
      </rPr>
      <t xml:space="preserve">
</t>
    </r>
    <r>
      <rPr>
        <b/>
        <sz val="12"/>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This activity was not executed due to a lack of interest from child care program staff. $27,000 was reallocated to the infant and toddler expansion activity.</t>
    </r>
  </si>
  <si>
    <r>
      <t xml:space="preserve">Activity: </t>
    </r>
    <r>
      <rPr>
        <sz val="12"/>
        <rFont val="Aptos Narrow"/>
        <family val="2"/>
        <scheme val="minor"/>
      </rPr>
      <t xml:space="preserve">To provide early program educators and early program staff professional development ( local match contributors).  </t>
    </r>
    <r>
      <rPr>
        <b/>
        <sz val="12"/>
        <rFont val="Aptos Narrow"/>
        <family val="2"/>
        <scheme val="minor"/>
      </rPr>
      <t xml:space="preserve">
Target Outreach: </t>
    </r>
    <r>
      <rPr>
        <sz val="12"/>
        <rFont val="Aptos Narrow"/>
        <family val="2"/>
        <scheme val="minor"/>
      </rPr>
      <t>The estimated reach will be to provide this training to approximately 116 participants</t>
    </r>
    <r>
      <rPr>
        <b/>
        <sz val="12"/>
        <rFont val="Aptos Narrow"/>
        <family val="2"/>
        <scheme val="minor"/>
      </rPr>
      <t xml:space="preserve">
Measurable Outcome: </t>
    </r>
    <r>
      <rPr>
        <sz val="12"/>
        <rFont val="Aptos Narrow"/>
        <family val="2"/>
        <scheme val="minor"/>
      </rPr>
      <t xml:space="preserve">An increase in certified programs who provide high-quality care. The Workforce Solutions for South Texas will measure the success of this activity by child care programs scoring higher in category measures related to the learning environment.
</t>
    </r>
    <r>
      <rPr>
        <b/>
        <sz val="12"/>
        <color rgb="FFC00000"/>
        <rFont val="Aptos Narrow"/>
        <family val="2"/>
        <scheme val="minor"/>
      </rPr>
      <t xml:space="preserve">Update Q4: </t>
    </r>
    <r>
      <rPr>
        <sz val="12"/>
        <color rgb="FFC00000"/>
        <rFont val="Aptos Narrow"/>
        <family val="2"/>
        <scheme val="minor"/>
      </rPr>
      <t>Original amount designated was $38,000, but has been reduced to $23,000 due to actual amount spent. The extra $15,000 was reallocated for materials &amp; supplies under CCM funding.</t>
    </r>
  </si>
  <si>
    <t>Texas Rising Staff Personnel Costs</t>
  </si>
  <si>
    <r>
      <rPr>
        <b/>
        <sz val="12"/>
        <rFont val="Aptos Narrow"/>
        <family val="2"/>
        <scheme val="minor"/>
      </rPr>
      <t xml:space="preserve">Activity: </t>
    </r>
    <r>
      <rPr>
        <sz val="12"/>
        <rFont val="Aptos Narrow"/>
        <family val="2"/>
        <scheme val="minor"/>
      </rPr>
      <t xml:space="preserve">South Texas currently have 5 mentors and 1 support staff employed, and will provide the following duties: Primary duties will include on-site mentoring, guidance in program development, program training and overall assistance in becoming a certified Texas Rising Star facility, to early childhood facilities located in the Workforce Solutions for South Texas. Additional duties may include ongoing guidance and monitoring, training and travel.  The activity meets the need to provide mentoring to assist in decreasing Child Care Regulation deficiencies and increasing participation in Texas Rising Star. This includes the Infant and Toddler Specialist and TECPDS Specialist at the Board. 
</t>
    </r>
    <r>
      <rPr>
        <b/>
        <sz val="12"/>
        <rFont val="Aptos Narrow"/>
        <family val="2"/>
        <scheme val="minor"/>
      </rPr>
      <t xml:space="preserve">Target Outreach: </t>
    </r>
    <r>
      <rPr>
        <sz val="12"/>
        <rFont val="Aptos Narrow"/>
        <family val="2"/>
        <scheme val="minor"/>
      </rPr>
      <t xml:space="preserve">The estimated reach would be approx. 100 early learning programs in the South Texas Board area.
  Success is measured with the increase of centers participating in Texas Rising Star program.
</t>
    </r>
    <r>
      <rPr>
        <b/>
        <sz val="12"/>
        <rFont val="Aptos Narrow"/>
        <family val="2"/>
        <scheme val="minor"/>
      </rPr>
      <t xml:space="preserve">Measurable Outcome: </t>
    </r>
    <r>
      <rPr>
        <sz val="12"/>
        <rFont val="Aptos Narrow"/>
        <family val="2"/>
        <scheme val="minor"/>
      </rPr>
      <t xml:space="preserve">The measurable outcome will be to increase the participation of early learning programs in Texas Rising Star and increase in programs achieving and maintaining certification.  
</t>
    </r>
    <r>
      <rPr>
        <b/>
        <sz val="12"/>
        <rFont val="Aptos Narrow"/>
        <family val="2"/>
        <scheme val="minor"/>
      </rPr>
      <t xml:space="preserve">Update Q3: </t>
    </r>
    <r>
      <rPr>
        <sz val="12"/>
        <rFont val="Aptos Narrow"/>
        <family val="2"/>
        <scheme val="minor"/>
      </rPr>
      <t>Originally planned to expend $491,608 and will increase amount to $613,486 due to increasing staff to 5 mentors and identification of miscalculations.</t>
    </r>
  </si>
  <si>
    <t>Materials and Equipment</t>
  </si>
  <si>
    <r>
      <rPr>
        <b/>
        <sz val="12"/>
        <rFont val="Aptos Narrow"/>
        <family val="2"/>
        <scheme val="minor"/>
      </rPr>
      <t xml:space="preserve">Activity: </t>
    </r>
    <r>
      <rPr>
        <sz val="12"/>
        <rFont val="Aptos Narrow"/>
        <family val="2"/>
        <scheme val="minor"/>
      </rPr>
      <t xml:space="preserve">The Board will provide furniture, learning materials, and outdoor equipment in Texas Rising Star early learning programs across the 5 learning domains: Social/Emotional, Physical, STEAM, Language and Literacy and Cognitive. This activity would address the need of more quality child care programs in our community that meet the needs of early learning programs, identified through mentoring visits, as well as monitoring assessment results to enhance the quality of care. 
</t>
    </r>
    <r>
      <rPr>
        <b/>
        <sz val="12"/>
        <rFont val="Aptos Narrow"/>
        <family val="2"/>
        <scheme val="minor"/>
      </rPr>
      <t xml:space="preserve">Target Outreach: </t>
    </r>
    <r>
      <rPr>
        <sz val="12"/>
        <rFont val="Aptos Narrow"/>
        <family val="2"/>
        <scheme val="minor"/>
      </rPr>
      <t xml:space="preserve">approx. 76 early learning programs  
</t>
    </r>
    <r>
      <rPr>
        <b/>
        <sz val="12"/>
        <rFont val="Aptos Narrow"/>
        <family val="2"/>
        <scheme val="minor"/>
      </rPr>
      <t>Measurable Outcome:</t>
    </r>
    <r>
      <rPr>
        <sz val="12"/>
        <rFont val="Aptos Narrow"/>
        <family val="2"/>
        <scheme val="minor"/>
      </rPr>
      <t xml:space="preserve"> The Board will measure the success of this activity by seeing an increase in early learning programs achieving, maintaining or increasing their level of certification. The measurable outcome would be the number of early learning programs that become certified or move up in star level. </t>
    </r>
  </si>
  <si>
    <r>
      <rPr>
        <b/>
        <strike/>
        <sz val="12"/>
        <rFont val="Aptos Narrow"/>
        <family val="2"/>
        <scheme val="minor"/>
      </rPr>
      <t xml:space="preserve">Activity: </t>
    </r>
    <r>
      <rPr>
        <strike/>
        <sz val="12"/>
        <rFont val="Aptos Narrow"/>
        <family val="2"/>
        <scheme val="minor"/>
      </rPr>
      <t xml:space="preserve">The Board will provide Frog Street curriculum to Texas Rising Star early learning programs across the 5 learning domains: Social/Emotional, Physical, STEAM, Language and Literacy and Cognitive. This activity would address the need of child care programs in our community who need curriculum to support Entry Level-designated programs achieve certification. This was determined based on mentoring visits and the Board Needs Assessment. A survey was conducted and the results were based on early learning programs in need of curriculum. A training on the curriculum provided to programs will be made available to program staff to support their knowledge in implementing the curriculum.
</t>
    </r>
    <r>
      <rPr>
        <b/>
        <strike/>
        <sz val="12"/>
        <rFont val="Aptos Narrow"/>
        <family val="2"/>
        <scheme val="minor"/>
      </rPr>
      <t xml:space="preserve">Target Outreach: </t>
    </r>
    <r>
      <rPr>
        <strike/>
        <sz val="12"/>
        <rFont val="Aptos Narrow"/>
        <family val="2"/>
        <scheme val="minor"/>
      </rPr>
      <t xml:space="preserve"> approx. 103 Texas Rising Star and assessment ready programs</t>
    </r>
    <r>
      <rPr>
        <b/>
        <strike/>
        <sz val="12"/>
        <rFont val="Aptos Narrow"/>
        <family val="2"/>
        <scheme val="minor"/>
      </rPr>
      <t xml:space="preserve"> </t>
    </r>
    <r>
      <rPr>
        <strike/>
        <sz val="12"/>
        <rFont val="Aptos Narrow"/>
        <family val="2"/>
        <scheme val="minor"/>
      </rPr>
      <t xml:space="preserve">
</t>
    </r>
    <r>
      <rPr>
        <b/>
        <strike/>
        <sz val="12"/>
        <rFont val="Aptos Narrow"/>
        <family val="2"/>
        <scheme val="minor"/>
      </rPr>
      <t xml:space="preserve">Measurable Outcome: </t>
    </r>
    <r>
      <rPr>
        <strike/>
        <sz val="12"/>
        <rFont val="Aptos Narrow"/>
        <family val="2"/>
        <scheme val="minor"/>
      </rPr>
      <t xml:space="preserve">Workforce Solutions for South Texas will measure the success of this activity by early learning programs achieving or maintaining  certification and an increase in category measure scores related to curriculum
</t>
    </r>
    <r>
      <rPr>
        <b/>
        <sz val="12"/>
        <rFont val="Aptos Narrow"/>
        <family val="2"/>
        <scheme val="minor"/>
      </rPr>
      <t xml:space="preserve">Update Q3: </t>
    </r>
    <r>
      <rPr>
        <sz val="12"/>
        <rFont val="Aptos Narrow"/>
        <family val="2"/>
        <scheme val="minor"/>
      </rPr>
      <t>This activity was removed due to a needs assessments showing a lack of need. The $94,783 in funding was reallocated as follows: $52,603 to Materials and Equipment-Infant &amp; Toddler, $9,000 to Professional Development-Infant &amp; Toddler, and $33,180 to Board Administrators Conference activities.</t>
    </r>
  </si>
  <si>
    <r>
      <rPr>
        <b/>
        <strike/>
        <sz val="12"/>
        <rFont val="Aptos Narrow"/>
        <family val="2"/>
        <scheme val="minor"/>
      </rPr>
      <t xml:space="preserve">Activity: </t>
    </r>
    <r>
      <rPr>
        <strike/>
        <sz val="12"/>
        <rFont val="Aptos Narrow"/>
        <family val="2"/>
        <scheme val="minor"/>
      </rPr>
      <t xml:space="preserve">The Board will provide Texas Rising Star-certified programs with banners and window clings to promote their Texas Rising Star level certification.
</t>
    </r>
    <r>
      <rPr>
        <b/>
        <strike/>
        <sz val="12"/>
        <rFont val="Aptos Narrow"/>
        <family val="2"/>
        <scheme val="minor"/>
      </rPr>
      <t xml:space="preserve">Target Outreach: </t>
    </r>
    <r>
      <rPr>
        <strike/>
        <sz val="12"/>
        <rFont val="Aptos Narrow"/>
        <family val="2"/>
        <scheme val="minor"/>
      </rPr>
      <t xml:space="preserve">The estimated reach of this activity is to provided 50 banners and window clings for newly certified programs. 
</t>
    </r>
    <r>
      <rPr>
        <b/>
        <strike/>
        <sz val="12"/>
        <rFont val="Aptos Narrow"/>
        <family val="2"/>
        <scheme val="minor"/>
      </rPr>
      <t xml:space="preserve">Measurable Outcome: </t>
    </r>
    <r>
      <rPr>
        <strike/>
        <sz val="12"/>
        <rFont val="Aptos Narrow"/>
        <family val="2"/>
        <scheme val="minor"/>
      </rPr>
      <t xml:space="preserve">The measurable outcome is for the Texas Rising Star programs to be identified to the community as early learning programs that provide high-quality care. The Workforce Solutions for South Texas will measure this activity by increasing enrollment and exposure of Texas Rising Star to the community. (Banners will be purchased once Texas Rising Star Certification has obtain).  
</t>
    </r>
    <r>
      <rPr>
        <b/>
        <strike/>
        <sz val="12"/>
        <rFont val="Aptos Narrow"/>
        <family val="2"/>
        <scheme val="minor"/>
      </rPr>
      <t xml:space="preserve">Update Q3: </t>
    </r>
    <r>
      <rPr>
        <strike/>
        <sz val="12"/>
        <rFont val="Aptos Narrow"/>
        <family val="2"/>
        <scheme val="minor"/>
      </rPr>
      <t xml:space="preserve">Originally planned to expend $5,000 but will decrease amount to $1,000 due to banners will only be purchased once Texas Rising Star certification has been achieved. $4,000 from this activity was reallocated to new First Aid / CPR Training Materials activity.
</t>
    </r>
    <r>
      <rPr>
        <sz val="12"/>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This activity was not executed due to a delayed start. Original funding was $1,000 and was reabsorbed.</t>
    </r>
    <r>
      <rPr>
        <sz val="12"/>
        <rFont val="Aptos Narrow"/>
        <family val="2"/>
        <scheme val="minor"/>
      </rPr>
      <t xml:space="preserve">
</t>
    </r>
  </si>
  <si>
    <r>
      <rPr>
        <b/>
        <strike/>
        <sz val="12"/>
        <rFont val="Aptos Narrow"/>
        <family val="2"/>
        <scheme val="minor"/>
      </rPr>
      <t xml:space="preserve">Activity: </t>
    </r>
    <r>
      <rPr>
        <strike/>
        <sz val="12"/>
        <rFont val="Aptos Narrow"/>
        <family val="2"/>
        <scheme val="minor"/>
      </rPr>
      <t xml:space="preserve">The Board will provide a family-focused events to increase the number of children enrolled in Texas Rising Star-certified programs and those at Entry Level. This event will help parents be more informed of Texas Rising Star programs in our community that offer Child Quality Care. 
</t>
    </r>
    <r>
      <rPr>
        <b/>
        <strike/>
        <sz val="12"/>
        <rFont val="Aptos Narrow"/>
        <family val="2"/>
        <scheme val="minor"/>
      </rPr>
      <t xml:space="preserve">Target Outreach: </t>
    </r>
    <r>
      <rPr>
        <strike/>
        <sz val="12"/>
        <rFont val="Aptos Narrow"/>
        <family val="2"/>
        <scheme val="minor"/>
      </rPr>
      <t xml:space="preserve">76 Texas Rising Star-certified programs and 50 Entry Level programs will be invited to provide developmentally appropriate activities for the families.
</t>
    </r>
    <r>
      <rPr>
        <b/>
        <strike/>
        <sz val="12"/>
        <rFont val="Aptos Narrow"/>
        <family val="2"/>
        <scheme val="minor"/>
      </rPr>
      <t xml:space="preserve">Measurable Outcome: </t>
    </r>
    <r>
      <rPr>
        <strike/>
        <sz val="12"/>
        <rFont val="Aptos Narrow"/>
        <family val="2"/>
        <scheme val="minor"/>
      </rPr>
      <t xml:space="preserve">The Board will measure the success of this activity by increasing the community awareness of Texas Rising Star programs. 
</t>
    </r>
    <r>
      <rPr>
        <b/>
        <sz val="12"/>
        <rFont val="Aptos Narrow"/>
        <family val="2"/>
        <scheme val="minor"/>
      </rPr>
      <t xml:space="preserve">
Update Q3: </t>
    </r>
    <r>
      <rPr>
        <sz val="12"/>
        <rFont val="Aptos Narrow"/>
        <family val="2"/>
        <scheme val="minor"/>
      </rPr>
      <t>Originally planned to expend $3,000; however, while the event did occur, no items were purchased for this event. Funding was reallocated as follows: $1,000 to First Aid/CPR activity and the remaining $2,000 was a budgeting oversight.</t>
    </r>
  </si>
  <si>
    <r>
      <rPr>
        <b/>
        <sz val="12"/>
        <rFont val="Aptos Narrow"/>
        <family val="2"/>
        <scheme val="minor"/>
      </rPr>
      <t xml:space="preserve">Activity: To </t>
    </r>
    <r>
      <rPr>
        <sz val="12"/>
        <rFont val="Aptos Narrow"/>
        <family val="2"/>
        <scheme val="minor"/>
      </rPr>
      <t xml:space="preserve"> provide furniture, learning materials, and outdoor equipment to early learning programs across the 5 learning domains: Social/Emotional, Physical, STEAM, Language and Literacy and Cognitive to enhance and expand quality activities (local match contributor)
</t>
    </r>
    <r>
      <rPr>
        <b/>
        <sz val="12"/>
        <rFont val="Aptos Narrow"/>
        <family val="2"/>
        <scheme val="minor"/>
      </rPr>
      <t xml:space="preserve">Target Outreach: </t>
    </r>
    <r>
      <rPr>
        <sz val="12"/>
        <rFont val="Aptos Narrow"/>
        <family val="2"/>
        <scheme val="minor"/>
      </rPr>
      <t xml:space="preserve">Average of 60 children at 1 early learning program.
</t>
    </r>
    <r>
      <rPr>
        <b/>
        <sz val="12"/>
        <rFont val="Aptos Narrow"/>
        <family val="2"/>
        <scheme val="minor"/>
      </rPr>
      <t xml:space="preserve">Measurable Outcome: </t>
    </r>
    <r>
      <rPr>
        <sz val="12"/>
        <rFont val="Aptos Narrow"/>
        <family val="2"/>
        <scheme val="minor"/>
      </rPr>
      <t xml:space="preserve">An increase in certified programs who provide high-quality care. The Workforce Solutions for South Texas will measure the success of this activity by child care programs scoring higher in category measures related to the learning environment.
</t>
    </r>
    <r>
      <rPr>
        <b/>
        <sz val="12"/>
        <color rgb="FFC00000"/>
        <rFont val="Aptos Narrow"/>
        <family val="2"/>
        <scheme val="minor"/>
      </rPr>
      <t>Update Q4:</t>
    </r>
    <r>
      <rPr>
        <sz val="12"/>
        <color rgb="FFC00000"/>
        <rFont val="Aptos Narrow"/>
        <family val="2"/>
        <scheme val="minor"/>
      </rPr>
      <t xml:space="preserve"> Funding was increased by $15,000, which was reallocated from Professional Development CCM, due to an original accounting error and this activity needed the funds allocated to the CCM professional development activity.</t>
    </r>
  </si>
  <si>
    <t>First Aid/CPR Training</t>
  </si>
  <si>
    <r>
      <rPr>
        <b/>
        <sz val="12"/>
        <rFont val="Aptos Narrow"/>
        <family val="2"/>
        <scheme val="minor"/>
      </rPr>
      <t xml:space="preserve">Activity: </t>
    </r>
    <r>
      <rPr>
        <sz val="12"/>
        <rFont val="Aptos Narrow"/>
        <family val="2"/>
        <scheme val="minor"/>
      </rPr>
      <t xml:space="preserve">For administrators of early learning programs to meet the basic health and safety requirements to support a safe, healthy and developmentally appropriate environment, appropriate training on First Aid and CPR is required to meet the Child Care Regulation Licensing Standards. The Board will provide these trainings to child care program staff. 
</t>
    </r>
    <r>
      <rPr>
        <b/>
        <sz val="12"/>
        <rFont val="Aptos Narrow"/>
        <family val="2"/>
        <scheme val="minor"/>
      </rPr>
      <t xml:space="preserve">Target Outreach: </t>
    </r>
    <r>
      <rPr>
        <sz val="12"/>
        <rFont val="Aptos Narrow"/>
        <family val="2"/>
        <scheme val="minor"/>
      </rPr>
      <t xml:space="preserve">The estimated of this activity will be for 50 child care program staff.
</t>
    </r>
    <r>
      <rPr>
        <b/>
        <sz val="12"/>
        <rFont val="Aptos Narrow"/>
        <family val="2"/>
        <scheme val="minor"/>
      </rPr>
      <t xml:space="preserve">Measurable Outcome: </t>
    </r>
    <r>
      <rPr>
        <sz val="12"/>
        <rFont val="Aptos Narrow"/>
        <family val="2"/>
        <scheme val="minor"/>
      </rPr>
      <t>The Workforce Solutions for South Texas will measure the success of this activity by providing a post-survey to gauge satisfaction and these trainings will help decrease number of licensing deficiencies cited by Child Care Regulation.</t>
    </r>
    <r>
      <rPr>
        <b/>
        <sz val="12"/>
        <rFont val="Aptos Narrow"/>
        <family val="2"/>
        <scheme val="minor"/>
      </rPr>
      <t xml:space="preserve"> 
</t>
    </r>
    <r>
      <rPr>
        <sz val="12"/>
        <rFont val="Aptos Narrow"/>
        <family val="2"/>
        <scheme val="minor"/>
      </rPr>
      <t xml:space="preserve">
</t>
    </r>
  </si>
  <si>
    <t>First Aid/CPR Training Materials</t>
  </si>
  <si>
    <r>
      <rPr>
        <b/>
        <sz val="12"/>
        <rFont val="Aptos Narrow"/>
        <family val="2"/>
        <scheme val="minor"/>
      </rPr>
      <t xml:space="preserve">Activity: </t>
    </r>
    <r>
      <rPr>
        <sz val="12"/>
        <rFont val="Aptos Narrow"/>
        <family val="2"/>
        <scheme val="minor"/>
      </rPr>
      <t xml:space="preserve">First Aid/CPR informational posters will be provided for each classroom at the early learning programs as an after-training guide to support a safe environment and to strengthen the CPR/First Aid training.  
</t>
    </r>
    <r>
      <rPr>
        <b/>
        <sz val="12"/>
        <rFont val="Aptos Narrow"/>
        <family val="2"/>
        <scheme val="minor"/>
      </rPr>
      <t xml:space="preserve">Target Outreach: </t>
    </r>
    <r>
      <rPr>
        <sz val="12"/>
        <rFont val="Aptos Narrow"/>
        <family val="2"/>
        <scheme val="minor"/>
      </rPr>
      <t xml:space="preserve">The estimated of this activity will be for 380 child care classrooms in 119 programs.
</t>
    </r>
    <r>
      <rPr>
        <b/>
        <sz val="12"/>
        <rFont val="Aptos Narrow"/>
        <family val="2"/>
        <scheme val="minor"/>
      </rPr>
      <t xml:space="preserve">Measurable Outcome: </t>
    </r>
    <r>
      <rPr>
        <sz val="12"/>
        <rFont val="Aptos Narrow"/>
        <family val="2"/>
        <scheme val="minor"/>
      </rPr>
      <t>The Workforce Solutions for South Texas will measure the success of this activity by providing a post-survey to gauge satisfaction and these posters will help decrease number of licensing deficiencies cited by Child Care Regulation.</t>
    </r>
    <r>
      <rPr>
        <b/>
        <sz val="12"/>
        <rFont val="Aptos Narrow"/>
        <family val="2"/>
        <scheme val="minor"/>
      </rPr>
      <t xml:space="preserve"> 
Update Q3:</t>
    </r>
    <r>
      <rPr>
        <sz val="12"/>
        <rFont val="Aptos Narrow"/>
        <family val="2"/>
        <scheme val="minor"/>
      </rPr>
      <t xml:space="preserve"> Added First Aid/CPR Training Materials activity due to a need that came up after the Board provided CPR trainings. Funding for this activity was reallocated from Parent Education and Outreach activities (Banners), $4,000 and $1,000 from Parent Education &amp; Outreach Activity (Family Focused Event).
</t>
    </r>
  </si>
  <si>
    <t>Wage Supplement Incentive (Staff Retention)</t>
  </si>
  <si>
    <r>
      <rPr>
        <b/>
        <sz val="12"/>
        <rFont val="Aptos Narrow"/>
        <family val="2"/>
        <scheme val="minor"/>
      </rPr>
      <t xml:space="preserve">Activity: </t>
    </r>
    <r>
      <rPr>
        <sz val="12"/>
        <rFont val="Aptos Narrow"/>
        <family val="2"/>
        <scheme val="minor"/>
      </rPr>
      <t xml:space="preserve">The Retention Incentive is for child care program staff to improve retention and increase of child care and early learning program staff. The Board will be providing a quarterly incentive to qualifying staff to improve staff retention and increase the programs qualified staff. The incentive is based on Texas Rising Star certification status and are provided. </t>
    </r>
    <r>
      <rPr>
        <strike/>
        <sz val="12"/>
        <color rgb="FFC00000"/>
        <rFont val="Aptos Narrow"/>
        <family val="2"/>
        <scheme val="minor"/>
      </rPr>
      <t>in the following amounts: $350 for Two-Star certification, $600 for Three-Star certification, and $850 for Four-Star certification.</t>
    </r>
    <r>
      <rPr>
        <sz val="12"/>
        <color rgb="FFC00000"/>
        <rFont val="Aptos Narrow"/>
        <family val="2"/>
        <scheme val="minor"/>
      </rPr>
      <t xml:space="preserve"> Amounts awarded were based on cohort, certification status, position, and longevity status in a predetermined matrix. </t>
    </r>
    <r>
      <rPr>
        <sz val="12"/>
        <rFont val="Aptos Narrow"/>
        <family val="2"/>
        <scheme val="minor"/>
      </rPr>
      <t xml:space="preserve">
</t>
    </r>
    <r>
      <rPr>
        <b/>
        <sz val="12"/>
        <rFont val="Aptos Narrow"/>
        <family val="2"/>
        <scheme val="minor"/>
      </rPr>
      <t xml:space="preserve">Target Outreach: </t>
    </r>
    <r>
      <rPr>
        <sz val="12"/>
        <rFont val="Aptos Narrow"/>
        <family val="2"/>
        <scheme val="minor"/>
      </rPr>
      <t xml:space="preserve">The Workforce Solutions for South Texas intends to reach with this activity 274 early learning program teachers from 75 Texas Rising Star-certified programs.
</t>
    </r>
    <r>
      <rPr>
        <b/>
        <sz val="12"/>
        <rFont val="Aptos Narrow"/>
        <family val="2"/>
        <scheme val="minor"/>
      </rPr>
      <t>Measurable Outcome:</t>
    </r>
    <r>
      <rPr>
        <sz val="12"/>
        <rFont val="Aptos Narrow"/>
        <family val="2"/>
        <scheme val="minor"/>
      </rPr>
      <t xml:space="preserve"> The Board will measure the success by the retention of staff stated by the early learning program. 
</t>
    </r>
    <r>
      <rPr>
        <b/>
        <sz val="12"/>
        <color rgb="FFC00000"/>
        <rFont val="Aptos Narrow"/>
        <family val="2"/>
        <scheme val="minor"/>
      </rPr>
      <t>Update Q4:</t>
    </r>
    <r>
      <rPr>
        <sz val="12"/>
        <color rgb="FFC00000"/>
        <rFont val="Aptos Narrow"/>
        <family val="2"/>
        <scheme val="minor"/>
      </rPr>
      <t xml:space="preserve"> Original amounts allocated for each star level were modified. Award amounts are now based on a variety of criteria and determined through a matrix.</t>
    </r>
  </si>
  <si>
    <r>
      <t xml:space="preserve">Workforce Solutions Southeast Texas (WFS SETX) Child Care Quality Plan FY25 is designed to address the evolving needs of the Early Childhood Education (ECE) ecosystem across Jefferson, Hardin, and Orange Counties. With a strong focus on preparing programs for Texas Rising Star certification and annual assessments, we are dedicated to elevating early learning outcomes. Through the recent updates to the Texas Rising Star assessment tool, our goal is to ensure that programs are well-prepared to meet the revised standards, resulting in stronger workforce development and deeper community engagement. By fostering strategic partnerships and providing comprehensive support, we empower early childhood programs to continuously improve and achieve the highest levels of quality care and education.
</t>
    </r>
    <r>
      <rPr>
        <b/>
        <sz val="12"/>
        <rFont val="Aptos Narrow"/>
        <family val="2"/>
        <scheme val="minor"/>
      </rPr>
      <t>Key Focus Areas:</t>
    </r>
    <r>
      <rPr>
        <sz val="12"/>
        <rFont val="Aptos Narrow"/>
        <family val="2"/>
        <scheme val="minor"/>
      </rPr>
      <t xml:space="preserve">
1. Expand Access to High-Quality Child Care: Prioritize increasing availability of Texas Rising Star-certified programs by onboarding new programs, improving retention, and removing barriers for new centers.
2. Elevate ECE Workforce Professionalism: Enhance skills and career pathways through partnerships with Lamar Institute of Technology, Port Arthur ISD Head Start, and others for tailored professional development.
3. Engage Families and Community Partners: Foster early learning by promoting awareness, involving parents in decision-making, and supporting holistic family services through community partnerships.
4. Strengthen Workforce and Talent Pipeline: Address workforce shortages by collaborating with local institutions to attract and develop talent for the ECE industry.
</t>
    </r>
    <r>
      <rPr>
        <b/>
        <sz val="12"/>
        <rFont val="Aptos Narrow"/>
        <family val="2"/>
        <scheme val="minor"/>
      </rPr>
      <t xml:space="preserve">Success Metrics and Continuous Improvement: </t>
    </r>
    <r>
      <rPr>
        <sz val="12"/>
        <rFont val="Aptos Narrow"/>
        <family val="2"/>
        <scheme val="minor"/>
      </rPr>
      <t xml:space="preserve">Success will be evaluated through a series of metrics tied to our four target areas. We will track increases in Texas Rising Star certification rates, workforce professional development participation, family engagement metrics, and improvements in teacher-child interaction scores. Data from Texas Rising Star assessments and Continuous Quality Improvement Plans (CQIP) will guide our decision-making process, ensuring targeted support where it is most needed. As Texas Rising Star standards evolve, we will maintain an adaptive approach, focusing on the onboarding of new programs, continuous mentoring, and retention of certified programs. By integrating ongoing professional development with data-driven evaluation systems, we will ensure that our programs meet or exceed state standards while addressing local childcare needs.
</t>
    </r>
    <r>
      <rPr>
        <b/>
        <sz val="12"/>
        <rFont val="Aptos Narrow"/>
        <family val="2"/>
        <scheme val="minor"/>
      </rPr>
      <t xml:space="preserve">Partnerships and Collaborative Efforts: </t>
    </r>
    <r>
      <rPr>
        <sz val="12"/>
        <rFont val="Aptos Narrow"/>
        <family val="2"/>
        <scheme val="minor"/>
      </rPr>
      <t xml:space="preserve">WFS SETX partners with key organizations such as Region 5 Education Service Center, Lamar Institute of Technology, and other non-profits to provide professional development and mentorship. These partnerships enable us to meet the needs of programs and facilitate continuous quality improvement through shared resources and best practices. 
</t>
    </r>
    <r>
      <rPr>
        <b/>
        <sz val="12"/>
        <rFont val="Aptos Narrow"/>
        <family val="2"/>
        <scheme val="minor"/>
      </rPr>
      <t>Looking Forward:</t>
    </r>
    <r>
      <rPr>
        <sz val="12"/>
        <rFont val="Aptos Narrow"/>
        <family val="2"/>
        <scheme val="minor"/>
      </rPr>
      <t xml:space="preserve"> We remain committed to enhancing the quality of child care in Southeast Texas by increasing access to high-quality programs and helping families achieve financial independence. Through collaboration and data-driven strategies, we will continue to support child care programs and ensure positive outcomes for children and families. Through innovation, collaboration, and a steadfast commitment to excellence, WFS SETX will drive positive outcomes for children, families, and the workforce in Jefferson, Hardin, and Orange Counties.</t>
    </r>
  </si>
  <si>
    <t>The Board coordinates funding via contract agreements with CCS contractor.  Additional outreach and communication resources are purchased at Board level to educate child care programs and parents.</t>
  </si>
  <si>
    <t>Infant and Toddler Expansion</t>
  </si>
  <si>
    <r>
      <rPr>
        <b/>
        <sz val="12"/>
        <color rgb="FF000000"/>
        <rFont val="Aptos Narrow"/>
        <family val="2"/>
        <scheme val="minor"/>
      </rPr>
      <t xml:space="preserve">Activity: </t>
    </r>
    <r>
      <rPr>
        <sz val="12"/>
        <color rgb="FF000000"/>
        <rFont val="Aptos Narrow"/>
        <family val="2"/>
        <scheme val="minor"/>
      </rPr>
      <t xml:space="preserve">The Expansion Project is designed to increase access to quality infant and toddler care for children ages 0-3 by building capacity in this age group. The Infant and Toddler Expansion Grant will add new seats for infants and toddlers, addressing the specific needs of child care programs, as identified through data collected from needs assessments conducted three times a year. Priority will be given to underserved neighborhoods where child care supply is low, with surveys determining the demand and TWC identifying child care desert areas. This project will include outfitting classrooms with essential items such as furniture, materials, equipment, snug-fitting sheets, and an inclusive curriculum. This initiative aligns with the Southeast Texas Board's objective of expanding access to high-quality child care. Early childhood education (ECE) expansion grants can have many benefits for children, families, and programs, including enhancing the growth of children. Children who receive high-quality ECE can improve their behavioral, social, and cognitive abilities. Children who possess these abilities can thrive in kindergarten and beyond.
</t>
    </r>
    <r>
      <rPr>
        <b/>
        <sz val="12"/>
        <color rgb="FF000000"/>
        <rFont val="Aptos Narrow"/>
        <family val="2"/>
        <scheme val="minor"/>
      </rPr>
      <t xml:space="preserve">Estimated Reach: </t>
    </r>
    <r>
      <rPr>
        <sz val="12"/>
        <color rgb="FF000000"/>
        <rFont val="Aptos Narrow"/>
        <family val="2"/>
        <scheme val="minor"/>
      </rPr>
      <t xml:space="preserve">Up to 40 infant and/or toddler classrooms will participate in 10 Three- and Four-Star certified programs, depending on capacity. 
</t>
    </r>
    <r>
      <rPr>
        <b/>
        <sz val="12"/>
        <color rgb="FF000000"/>
        <rFont val="Aptos Narrow"/>
        <family val="2"/>
        <scheme val="minor"/>
      </rPr>
      <t xml:space="preserve">Measurable Outcome: </t>
    </r>
    <r>
      <rPr>
        <sz val="12"/>
        <color rgb="FF000000"/>
        <rFont val="Aptos Narrow"/>
        <family val="2"/>
        <scheme val="minor"/>
      </rPr>
      <t>Success will be evaluated based on the quantity of successful slots created and filled by the end of the 90 day timeframe</t>
    </r>
  </si>
  <si>
    <t>Infant and Toddler HUB Trainings</t>
  </si>
  <si>
    <r>
      <rPr>
        <b/>
        <sz val="12"/>
        <rFont val="Aptos Narrow"/>
        <family val="2"/>
        <scheme val="minor"/>
      </rPr>
      <t xml:space="preserve">Activity: </t>
    </r>
    <r>
      <rPr>
        <sz val="12"/>
        <rFont val="Aptos Narrow"/>
        <family val="2"/>
        <scheme val="minor"/>
      </rPr>
      <t xml:space="preserve"> Infant and Toddler HUB trainings are scheduled during Quarters 1, 2 &amp; 4 in response to child care program's specific needs as validated by the data collected from the needs surveys that are conducted 3 times per year. Training topics may include but are not limited to the following: TX Early Learning Guidelines, Play-Based Learning, Social &amp; Emotional Development, Positive Interaction, Infant and Toddler Care, Lesson Planning, Outdoor Learning, Inclusion, and Health and Safety. These trainings align with Category 1 Director and Staff Qualifications and Training and Category 2: Teacher-Child Interactions. It promotes children's development, and children's cognitive, social, and behavioral skills can all be enhanced by receiving high-quality early childhood education. These skills can help kids succeed in kindergarten and beyond. Teachers who receive ECE training can better grasp how children develop and meet their unique learning needs. Classroom management can be facilitated by ECE training. This initiative aligns with the WFS SETX's objective by elevating the professionalism of the early childhood workforce.
Quarter the Project will be implemented in: Quarter 4</t>
    </r>
    <r>
      <rPr>
        <b/>
        <sz val="12"/>
        <rFont val="Aptos Narrow"/>
        <family val="2"/>
        <scheme val="minor"/>
      </rPr>
      <t xml:space="preserve">
Estimated Reach: </t>
    </r>
    <r>
      <rPr>
        <sz val="12"/>
        <rFont val="Aptos Narrow"/>
        <family val="2"/>
        <scheme val="minor"/>
      </rPr>
      <t xml:space="preserve">108 early learning programs. </t>
    </r>
    <r>
      <rPr>
        <b/>
        <sz val="12"/>
        <rFont val="Aptos Narrow"/>
        <family val="2"/>
        <scheme val="minor"/>
      </rPr>
      <t xml:space="preserve">
Measurable Outcomes: </t>
    </r>
    <r>
      <rPr>
        <sz val="12"/>
        <rFont val="Aptos Narrow"/>
        <family val="2"/>
        <scheme val="minor"/>
      </rPr>
      <t xml:space="preserve">Success will be measured by the increase in children's language development and social-emotional learning competencies as measured in the Continuous Quality Improvement Plan goals.
</t>
    </r>
    <r>
      <rPr>
        <b/>
        <sz val="12"/>
        <rFont val="Aptos Narrow"/>
        <family val="2"/>
        <scheme val="minor"/>
      </rPr>
      <t>Update Q3: Change in quarter implemented.</t>
    </r>
  </si>
  <si>
    <t>Infant Toddler Curriculum</t>
  </si>
  <si>
    <r>
      <rPr>
        <b/>
        <sz val="12"/>
        <color rgb="FFC00000"/>
        <rFont val="Aptos Narrow"/>
        <family val="2"/>
        <scheme val="minor"/>
      </rPr>
      <t>Activity:</t>
    </r>
    <r>
      <rPr>
        <sz val="12"/>
        <color rgb="FFC00000"/>
        <rFont val="Aptos Narrow"/>
        <family val="2"/>
        <scheme val="minor"/>
      </rPr>
      <t xml:space="preserve"> This activity will provide Texas Rising Star-certified Infant and Toddler programs with comprehensive curriculum support, which includes curriculum purchases accompanied by necessary training and ongoing support for effective implementation. Additionally, materials and supplies are customized to meet the specific needs of each program, as verified through the Board's structured data collection process. This approach reinforces the Texas Rising Star commitment to high-quality, targeted support for both programs and parents, creating a sustainable learning environment for children across Texas Rising Star-certified programs. This activity was created in response to child care program's specific needs as validated by the data collected from the needs surveys that are conducted 3 times per year. Each curriculum awarded is individualized to the early learning program and aligned to the Independent School District in its service area. A curriculum can help ensure that activities and lessons are age-appropriate and cover a range of learning areas and can help children meet developmental benchmarks through the sequence of activities and learning objectives. The activity meets the goal of providing resources to assist programs in meeting Texas Rising Star requirements. 
</t>
    </r>
    <r>
      <rPr>
        <b/>
        <sz val="12"/>
        <color rgb="FFC00000"/>
        <rFont val="Aptos Narrow"/>
        <family val="2"/>
        <scheme val="minor"/>
      </rPr>
      <t>Estimated Reach:</t>
    </r>
    <r>
      <rPr>
        <sz val="12"/>
        <color rgb="FFC00000"/>
        <rFont val="Aptos Narrow"/>
        <family val="2"/>
        <scheme val="minor"/>
      </rPr>
      <t xml:space="preserve"> up to 26 classrooms in 8 early learning programs
</t>
    </r>
    <r>
      <rPr>
        <b/>
        <sz val="12"/>
        <color rgb="FFC00000"/>
        <rFont val="Aptos Narrow"/>
        <family val="2"/>
        <scheme val="minor"/>
      </rPr>
      <t>Measurable Outcome:</t>
    </r>
    <r>
      <rPr>
        <sz val="12"/>
        <color rgb="FFC00000"/>
        <rFont val="Aptos Narrow"/>
        <family val="2"/>
        <scheme val="minor"/>
      </rPr>
      <t xml:space="preserve">  The effectiveness of a curriculum in an early childhood learning setting, teachers can employ a variety of formal and informal assessment techniques, such as observing how children interact and behave in the classroom, examining samples of their work in portfolios, using standardized tests that are in line with developmental milestones, surveying parents, and getting teacher input on how well the curriculum is working. Additionally success will be measured by Pre- and Post-tests, Continuous Quality Improvement Plan requirements completed, and surveys.
</t>
    </r>
    <r>
      <rPr>
        <b/>
        <sz val="12"/>
        <color rgb="FFC00000"/>
        <rFont val="Aptos Narrow"/>
        <family val="2"/>
        <scheme val="minor"/>
      </rPr>
      <t xml:space="preserve">Update Q4: </t>
    </r>
    <r>
      <rPr>
        <sz val="12"/>
        <color rgb="FFC00000"/>
        <rFont val="Aptos Narrow"/>
        <family val="2"/>
        <scheme val="minor"/>
      </rPr>
      <t>This activity was separated from the Curriculum Materials to keep the Infant Toddler Curriculum distinct from other curriculum materials and training. Funding ($38,161.20) was reallocated from Curriculum Materials.</t>
    </r>
  </si>
  <si>
    <t>Pilot "Empowered: Shaping Tomorrow's Early Childhood Leaders"</t>
  </si>
  <si>
    <r>
      <rPr>
        <b/>
        <sz val="12"/>
        <color rgb="FF000000"/>
        <rFont val="Aptos Narrow"/>
        <family val="2"/>
        <scheme val="minor"/>
      </rPr>
      <t xml:space="preserve">Activity: </t>
    </r>
    <r>
      <rPr>
        <sz val="12"/>
        <color rgb="FF000000"/>
        <rFont val="Aptos Narrow"/>
        <family val="2"/>
        <scheme val="minor"/>
      </rPr>
      <t xml:space="preserve">This project is a pilot program designed to support the professional growth of early childhood Infant and Toddler teachers and develop future leaders in the field. Based on data collected from needs assessments and surveys conducted three times per year, this program offers participants 150 professional development hours. Those who complete the 150 professional development hours in its entirety are eligible to receive a $500 stipend and a $200 e-procurement credit to Kaplan Early Learning Company for educational materials. Additionally, the program covers the registration fee for participants to attend the 2025 Texas Association for the Education of Young Children Conference. All necessary supplies for the program will be provided. The Infant and Toddler Teachers  who successfully complete the program will receive a printed certificate of completion as a formal acknowledgment of their achievement. This certificate will serve as a tangible testament to their dedication and professional growth, highlighting their commitment to excellence in early childhood education. This activity meets the goal of offering incentives for reaching and maintaining higher levels of quality within Texas Rising Star based on data driven activities and offering ongoing professional development hours to practitioners. This initiative supports Texas Rising Star Category 1: Director and Staff Qualifications Training. Staff Qualifications and Training have the potential to increase overall scores in Category 2: Teacher-Child Interactions and Category 4: Indoor /Outdoor Learning Environments. The retention of qualified staff is key to providing a continuous quality journey for all stakeholders. This activity meets the need of providing ongoing professional development hours and increasing the participants knowledge of Texas Rising Star policies and procedures 
</t>
    </r>
    <r>
      <rPr>
        <b/>
        <sz val="12"/>
        <color rgb="FF000000"/>
        <rFont val="Aptos Narrow"/>
        <family val="2"/>
        <scheme val="minor"/>
      </rPr>
      <t xml:space="preserve">Estimated Reach:  </t>
    </r>
    <r>
      <rPr>
        <sz val="12"/>
        <color rgb="FF000000"/>
        <rFont val="Aptos Narrow"/>
        <family val="2"/>
        <scheme val="minor"/>
      </rPr>
      <t xml:space="preserve">10-15 Infant and Toddler teachers
</t>
    </r>
    <r>
      <rPr>
        <b/>
        <sz val="12"/>
        <color rgb="FF000000"/>
        <rFont val="Aptos Narrow"/>
        <family val="2"/>
        <scheme val="minor"/>
      </rPr>
      <t xml:space="preserve">Measurable Outcomes: </t>
    </r>
    <r>
      <rPr>
        <sz val="12"/>
        <color rgb="FF000000"/>
        <rFont val="Aptos Narrow"/>
        <family val="2"/>
        <scheme val="minor"/>
      </rPr>
      <t xml:space="preserve">Success will be measured by the completion of the program and participants receiving 150 professional development hours. Pre and Post tests, Continuous Quality Improvement Plan requirements completed, and surveys. </t>
    </r>
  </si>
  <si>
    <t xml:space="preserve">Professional Development Opportunities </t>
  </si>
  <si>
    <r>
      <rPr>
        <b/>
        <sz val="12"/>
        <rFont val="Aptos Narrow"/>
        <family val="2"/>
        <scheme val="minor"/>
      </rPr>
      <t xml:space="preserve">Activity: </t>
    </r>
    <r>
      <rPr>
        <sz val="12"/>
        <rFont val="Aptos Narrow"/>
        <family val="2"/>
        <scheme val="minor"/>
      </rPr>
      <t>We are excited to offer a range of in-person and virtual training courses tailored to meet the diverse needs identified in our recent assessment. As part of our ongoing professional development (PD), sessions are scheduled during Quarters 1, 2, and 4 to address specific needs of child care programs, validated through needs surveys conducted three times per year. Training topics may include, but are not limited to, Texas Early Learning Guidelines, Play-Based Learning, Social &amp; Emotional Development, Positive Interaction, Infant and Toddler Care, Lesson Planning, Outdoor Learning, Inclusion, Health /Safety and various Curriculum Training. These trainings align with Category 1: Director and Staff Qualifications and Training and Category 2: Teacher-Child Interactions. Additionally, participants attending in-person sessions will receive reimbursement for their program to help offset costs associated with attending outside regular working hours. This initiative aligns with the WFS SETX's objective by providing ongoing professional development hours to child care programs to increase the quality of care. This activity meets the need of providing ongoing professional development hours to child care programs to help increase the quality of childcare in our area. We will provide 45 hours or more of professional development opportunities throughout the year.</t>
    </r>
    <r>
      <rPr>
        <b/>
        <sz val="12"/>
        <rFont val="Aptos Narrow"/>
        <family val="2"/>
        <scheme val="minor"/>
      </rPr>
      <t xml:space="preserve">
Estimated Reach:  </t>
    </r>
    <r>
      <rPr>
        <sz val="12"/>
        <rFont val="Aptos Narrow"/>
        <family val="2"/>
        <scheme val="minor"/>
      </rPr>
      <t>up to 100 practitioners and directors.</t>
    </r>
    <r>
      <rPr>
        <b/>
        <sz val="12"/>
        <rFont val="Aptos Narrow"/>
        <family val="2"/>
        <scheme val="minor"/>
      </rPr>
      <t xml:space="preserve">
Measurable Outcomes:</t>
    </r>
    <r>
      <rPr>
        <sz val="12"/>
        <rFont val="Aptos Narrow"/>
        <family val="2"/>
        <scheme val="minor"/>
      </rPr>
      <t xml:space="preserve"> These will be measured by 1) gained knowledge through pre &amp; post surveys, 2) Mentor observation of strategy implementation 3) increased classroom quality and 4) Utilized Texas Early Childhood</t>
    </r>
    <r>
      <rPr>
        <b/>
        <sz val="12"/>
        <rFont val="Aptos Narrow"/>
        <family val="2"/>
        <scheme val="minor"/>
      </rPr>
      <t xml:space="preserve"> </t>
    </r>
    <r>
      <rPr>
        <sz val="12"/>
        <rFont val="Aptos Narrow"/>
        <family val="2"/>
        <scheme val="minor"/>
      </rPr>
      <t xml:space="preserve">Professional Development System (TECPDS) accounts.  
</t>
    </r>
    <r>
      <rPr>
        <b/>
        <sz val="12"/>
        <rFont val="Aptos Narrow"/>
        <family val="2"/>
        <scheme val="minor"/>
      </rPr>
      <t>Update Q2:</t>
    </r>
    <r>
      <rPr>
        <sz val="12"/>
        <rFont val="Aptos Narrow"/>
        <family val="2"/>
        <scheme val="minor"/>
      </rPr>
      <t xml:space="preserve"> Funding was decreased from $53,750 to $46,250 due to separating out curriculum training into its own activity line.</t>
    </r>
  </si>
  <si>
    <r>
      <rPr>
        <b/>
        <sz val="12"/>
        <rFont val="Aptos Narrow"/>
        <family val="2"/>
        <scheme val="minor"/>
      </rPr>
      <t>Activity:</t>
    </r>
    <r>
      <rPr>
        <sz val="12"/>
        <rFont val="Aptos Narrow"/>
        <family val="2"/>
        <scheme val="minor"/>
      </rPr>
      <t xml:space="preserve"> To address the specific curriculum training needs of child care programs, validated through needs assessment surveys conducted, curriculum training will be provided. This activity aligns with supporting child care programs in Category 2: Teacher-Child Interactions, Category 3: Program  Administration, and Category 4: Learning Environment measures. This activity meets the need of providing ongoing professional development hours to child care programs to help increase the quality of child care in our area. We will provide 8 hours or more of professional development opportunities.
</t>
    </r>
    <r>
      <rPr>
        <b/>
        <sz val="12"/>
        <rFont val="Aptos Narrow"/>
        <family val="2"/>
        <scheme val="minor"/>
      </rPr>
      <t xml:space="preserve">Estimated Reach:  </t>
    </r>
    <r>
      <rPr>
        <sz val="12"/>
        <rFont val="Aptos Narrow"/>
        <family val="2"/>
        <scheme val="minor"/>
      </rPr>
      <t xml:space="preserve">up to 50 practitioners
</t>
    </r>
    <r>
      <rPr>
        <b/>
        <sz val="12"/>
        <rFont val="Aptos Narrow"/>
        <family val="2"/>
        <scheme val="minor"/>
      </rPr>
      <t xml:space="preserve">Measurable Outcomes: </t>
    </r>
    <r>
      <rPr>
        <sz val="12"/>
        <rFont val="Aptos Narrow"/>
        <family val="2"/>
        <scheme val="minor"/>
      </rPr>
      <t xml:space="preserve">These will be measured by 1) gained knowledge through pre &amp; post surveys, 2) Mentor observation of strategy implementation 3) increased classroom quality 
</t>
    </r>
    <r>
      <rPr>
        <b/>
        <sz val="12"/>
        <rFont val="Aptos Narrow"/>
        <family val="2"/>
        <scheme val="minor"/>
      </rPr>
      <t xml:space="preserve">Update Q2: </t>
    </r>
    <r>
      <rPr>
        <sz val="12"/>
        <rFont val="Aptos Narrow"/>
        <family val="2"/>
        <scheme val="minor"/>
      </rPr>
      <t>Curriculum training added.</t>
    </r>
  </si>
  <si>
    <r>
      <t xml:space="preserve">Activity: CDA Scholarships allow practitioners from Texas Rising Star child care programs to gain college hours. This activity was created in response to child care program's specific needs as validated by the data collected from the needs surveys that are conducted 3 times per year. Scholarships will be provided for Lamar Institute of Technology (LIT) for students to complete their Child Development Associate (CDA) credential, which offers several advantages, particularly with the in-person format versus online learning. By attending LIT in-person, students will receive 16 hours of college credits while benefiting from a more immersive and hands-on educational experience. Online courses may offer flexibility, but they lack the same level of practical engagement, which is key for students pursuing a CDA credential in early childhood development. This initiative aligns with the WF SETX's objective by providing financial assistance to practitioners for continuing education. This activity meets the need of increasing the knowledge of practitioners in Texas Rising Star programs, which in turn increases the quality of care.
Estimated Reach: up to 20 teachers
Measurable Outcomes: The measurable outcomes consist of the increase in teachers with higher levels of education and increase in Texas Rising Star Levels  
</t>
    </r>
    <r>
      <rPr>
        <b/>
        <sz val="12"/>
        <color rgb="FFC00000"/>
        <rFont val="Aptos Narrow"/>
        <family val="2"/>
        <scheme val="minor"/>
      </rPr>
      <t xml:space="preserve">
Update Q4:</t>
    </r>
    <r>
      <rPr>
        <sz val="12"/>
        <color rgb="FFC00000"/>
        <rFont val="Aptos Narrow"/>
        <family val="2"/>
        <scheme val="minor"/>
      </rPr>
      <t xml:space="preserve"> Due to low enrollment and the dissolution of the TEACH program, the remaining unused funds of $18,915.85 was reallocated to the Inclusion for Children Resources (materials).</t>
    </r>
  </si>
  <si>
    <r>
      <rPr>
        <b/>
        <sz val="12"/>
        <color rgb="FF000000"/>
        <rFont val="Aptos Narrow"/>
        <family val="2"/>
        <scheme val="minor"/>
      </rPr>
      <t>Activity</t>
    </r>
    <r>
      <rPr>
        <sz val="12"/>
        <color rgb="FF000000"/>
        <rFont val="Aptos Narrow"/>
        <family val="2"/>
        <scheme val="minor"/>
      </rPr>
      <t xml:space="preserve">: Conscious Discipline is a social-emotional learning program designed to help teachers manage their own emotions while teaching children to do the same. This project focuses on organizing a professional development event in the Spring for teachers and administrators from Texas Rising Star programs. The event will offer professional development hours and training sessions based on the specific needs of child care programs as identified through needs surveys conducted at least three times per year. Participants will learn techniques to foster emotional intelligence, conflict resolution, and classroom management, ultimately improving the quality of care in their programs. This initiative aligns with the WFS SETX's objective to provide professional development opportunities to teachers and administrators based on needs identified through mentor on-site visits and training needs surveys. This activity meets the need of providing professional development opportunities to teachers and administrators based on needs identified through mentor on-site visits and training needs surveys.
</t>
    </r>
    <r>
      <rPr>
        <b/>
        <sz val="12"/>
        <color rgb="FF000000"/>
        <rFont val="Aptos Narrow"/>
        <family val="2"/>
        <scheme val="minor"/>
      </rPr>
      <t xml:space="preserve">Estimated Reach: </t>
    </r>
    <r>
      <rPr>
        <sz val="12"/>
        <color rgb="FF000000"/>
        <rFont val="Aptos Narrow"/>
        <family val="2"/>
        <scheme val="minor"/>
      </rPr>
      <t xml:space="preserve">25 teachers
</t>
    </r>
    <r>
      <rPr>
        <b/>
        <sz val="12"/>
        <color rgb="FF000000"/>
        <rFont val="Aptos Narrow"/>
        <family val="2"/>
        <scheme val="minor"/>
      </rPr>
      <t>Measurable Outcomes:</t>
    </r>
    <r>
      <rPr>
        <sz val="12"/>
        <color rgb="FF000000"/>
        <rFont val="Aptos Narrow"/>
        <family val="2"/>
        <scheme val="minor"/>
      </rPr>
      <t xml:space="preserve"> Success will be measured by knowledge gained through pre and post surveys, successful Continuous Quality Improvement Plans, increase in Texas Rising Star certification levels, and decrease in Child Care Regulation deficiencies. 
</t>
    </r>
    <r>
      <rPr>
        <b/>
        <sz val="12"/>
        <color rgb="FF000000"/>
        <rFont val="Aptos Narrow"/>
        <family val="2"/>
        <scheme val="minor"/>
      </rPr>
      <t>Update Q2:</t>
    </r>
    <r>
      <rPr>
        <sz val="12"/>
        <color rgb="FF000000"/>
        <rFont val="Aptos Narrow"/>
        <family val="2"/>
        <scheme val="minor"/>
      </rPr>
      <t xml:space="preserve"> Change in quarter implemented 
</t>
    </r>
    <r>
      <rPr>
        <b/>
        <sz val="12"/>
        <color rgb="FFC00000"/>
        <rFont val="Aptos Narrow"/>
        <family val="2"/>
        <scheme val="minor"/>
      </rPr>
      <t xml:space="preserve">Update Q4: </t>
    </r>
    <r>
      <rPr>
        <sz val="12"/>
        <color rgb="FFC00000"/>
        <rFont val="Aptos Narrow"/>
        <family val="2"/>
        <scheme val="minor"/>
      </rPr>
      <t>Due to the unavailability a suitable vendor, another vendor was selected with reduced funding, resulting in $10,000 being reallocated to Inclusion for Children resources (materials).</t>
    </r>
  </si>
  <si>
    <t>Fall &amp; Spring Conference</t>
  </si>
  <si>
    <r>
      <rPr>
        <b/>
        <sz val="12"/>
        <color rgb="FF000000"/>
        <rFont val="Aptos Narrow"/>
        <family val="2"/>
        <scheme val="minor"/>
      </rPr>
      <t xml:space="preserve">Activity: </t>
    </r>
    <r>
      <rPr>
        <sz val="12"/>
        <color rgb="FF000000"/>
        <rFont val="Aptos Narrow"/>
        <family val="2"/>
        <scheme val="minor"/>
      </rPr>
      <t xml:space="preserve">Fall Conference: This event is designed for teachers and administrators from Texas Rising Star child care programs to gain professional development hours. It addresses specific needs, validated by data collected from needs surveys conducted three times per year. Attendees will receive training on topics including but not limited to: Texas Early Learning Guidelines, Play-Based Learning, Social &amp; Emotional Development, Positive Teacher-Child Interactions, Infant and Toddler Care, Lesson Planning, Outdoor Learning, Inclusion, and Health &amp; Safety. These trainings align with Category 1 (Director and Staff Qualifications and Training) and Category 2 (Teacher-Child Interactions).  
Spring Conference: The Spring Conference, held in partnership with the Southeast Texas, Gulf Coast Region, and Child Care Regulation, expands the reach to teachers and administrators from both Southeast Texas and the Gulf Coast. This larger event aims to improve the quality of care by offering training on Inclusion, Health and Safety, Positive Teacher-Child Interactions, Play-Based Learning, Social and Emotional Development, Infant and Toddler Care, Lesson Planning, and Outdoor Learning. The conference is structured in response to child care programs' needs, identified through surveys. These sessions align with the same categories of qualifications and teacher-child interactions as the Fall Conference. This initiative aligns with the WFS SETX's objective to provide ongoing professional development opportunities to teachers and administrators based on identified needs through mentor on-site visits and training needs surveys. This initiative meets the need for providing professional development opportunities to teachers and administrators. These opportunities are based on needs identified through mentor on-site visits and training needs surveys, helping to improve the quality of care in early learning programs.
</t>
    </r>
    <r>
      <rPr>
        <b/>
        <sz val="12"/>
        <color rgb="FF000000"/>
        <rFont val="Aptos Narrow"/>
        <family val="2"/>
        <scheme val="minor"/>
      </rPr>
      <t xml:space="preserve">Estimated Reach: </t>
    </r>
    <r>
      <rPr>
        <sz val="12"/>
        <color rgb="FF000000"/>
        <rFont val="Aptos Narrow"/>
        <family val="2"/>
        <scheme val="minor"/>
      </rPr>
      <t xml:space="preserve">for both events combined is between 600-950 participants
</t>
    </r>
    <r>
      <rPr>
        <b/>
        <sz val="12"/>
        <color rgb="FF000000"/>
        <rFont val="Aptos Narrow"/>
        <family val="2"/>
        <scheme val="minor"/>
      </rPr>
      <t>Measurable Outcomes:</t>
    </r>
    <r>
      <rPr>
        <sz val="12"/>
        <color rgb="FF000000"/>
        <rFont val="Aptos Narrow"/>
        <family val="2"/>
        <scheme val="minor"/>
      </rPr>
      <t xml:space="preserve"> Success will be measured by knowledge gained through pre- and post-surveys, successful completion of Continuous Quality Improvement Plans, an increase in Texas Rising Star levels, and a decrease in Child Care Regulation deficiencies. 
</t>
    </r>
    <r>
      <rPr>
        <b/>
        <sz val="12"/>
        <color rgb="FFC00000"/>
        <rFont val="Aptos Narrow"/>
        <family val="2"/>
        <scheme val="minor"/>
      </rPr>
      <t xml:space="preserve">Update Q4: </t>
    </r>
    <r>
      <rPr>
        <sz val="12"/>
        <color rgb="FFC00000"/>
        <rFont val="Aptos Narrow"/>
        <family val="2"/>
        <scheme val="minor"/>
      </rPr>
      <t>A decrease in the actual cost resulted in $6,260 in unused funds, which were reallocated to Inclusion for Children resources (materials).</t>
    </r>
  </si>
  <si>
    <r>
      <rPr>
        <b/>
        <sz val="12"/>
        <rFont val="Aptos Narrow"/>
        <family val="2"/>
        <scheme val="minor"/>
      </rPr>
      <t xml:space="preserve">Activity: </t>
    </r>
    <r>
      <rPr>
        <sz val="12"/>
        <rFont val="Aptos Narrow"/>
        <family val="2"/>
        <scheme val="minor"/>
      </rPr>
      <t>Staff salaries and fringe benefits of</t>
    </r>
    <r>
      <rPr>
        <b/>
        <sz val="12"/>
        <rFont val="Aptos Narrow"/>
        <family val="2"/>
        <scheme val="minor"/>
      </rPr>
      <t xml:space="preserve"> </t>
    </r>
    <r>
      <rPr>
        <sz val="12"/>
        <rFont val="Aptos Narrow"/>
        <family val="2"/>
        <scheme val="minor"/>
      </rPr>
      <t>9 staff to include Texas Rising Star mentors, Inclusion Specialists, Quality Coach, Manager, and support staff. This includes operational costs that aligns with the Board's goal to increase the supply of quality child care. We currently do not have a dedicated Infant Toddler Specialist and TECPDS Specialist. The Quality Coach and the Texas Rising Star Program Specialist perform the duties of the TECPDS Specialist.</t>
    </r>
    <r>
      <rPr>
        <b/>
        <sz val="12"/>
        <rFont val="Aptos Narrow"/>
        <family val="2"/>
        <scheme val="minor"/>
      </rPr>
      <t xml:space="preserve">
Estimated Reach:</t>
    </r>
    <r>
      <rPr>
        <sz val="12"/>
        <rFont val="Aptos Narrow"/>
        <family val="2"/>
        <scheme val="minor"/>
      </rPr>
      <t xml:space="preserve"> All current 108 child care programs who have an agreement obtaining and/or sustaining Texas Rising Star status and any entry level designated programs interested in attaining Texas Rising Star Certification. </t>
    </r>
    <r>
      <rPr>
        <b/>
        <sz val="12"/>
        <rFont val="Aptos Narrow"/>
        <family val="2"/>
        <scheme val="minor"/>
      </rPr>
      <t xml:space="preserve">
Measurable Outcomes: </t>
    </r>
    <r>
      <rPr>
        <sz val="12"/>
        <rFont val="Aptos Narrow"/>
        <family val="2"/>
        <scheme val="minor"/>
      </rPr>
      <t xml:space="preserve">Increase in the number of programs obtaining, maintaining, or increasing their star level within Texas Rising Star. Success will be measured through program retention and job satisfaction survey.
</t>
    </r>
  </si>
  <si>
    <t>Recertification Incentive</t>
  </si>
  <si>
    <r>
      <rPr>
        <b/>
        <sz val="12"/>
        <rFont val="Aptos Narrow"/>
        <family val="2"/>
        <scheme val="minor"/>
      </rPr>
      <t xml:space="preserve">Activity: </t>
    </r>
    <r>
      <rPr>
        <sz val="12"/>
        <rFont val="Aptos Narrow"/>
        <family val="2"/>
        <scheme val="minor"/>
      </rPr>
      <t>This activity will provide Texas Rising Star-certified child care programs with incentives and support to reach their current CQIP goals of remaining a certified star level program. This activity was created in response to child care program's specific needs as validated by the data collected from the needs surveys that are conducted at least 3 times per year. Prior to their recertification assessment the Board will provide materials, equipment, and resources to assist in meeting Texas Rising Star requirements, including but not limited to, classroom furniture, developmentally appropriate learning materials, outdoor equipment, and gross motor equipment. Once they achieve recertification they will receive a stipend based on their star-level and licensed capacity. The following award matrix was used for: LCCH/RCCH 12 children or less - Two-Star $2,000, Three-Star $2,500, Four-Star $3,000; LCCC: Less than 50 Children - Two-Star $3,500, Three-Star $4,000, Four-Star $4,500; LCCC: 51 - 100 children - Two-Star $4,500, Three-Star $5,000, Four-Star $5,500; LCCC: 101 - 150 children - Two-Star $5,500, Three-Star $6,000, Four-Star $6,500; LCCC: 150+ children - Two-Star $6,500, Three-Star $7,000, Four-Star $7,500. The activity meets the need of providing technical support to certified child care programs as they prepare for their Recertification Assessment. The activity meets the goal of outreaching and providing technical support for child care programs that are up for Recertification in the year 2025. Programs must reach their current CQIP goals of remaining a certified program.</t>
    </r>
    <r>
      <rPr>
        <b/>
        <sz val="12"/>
        <rFont val="Aptos Narrow"/>
        <family val="2"/>
        <scheme val="minor"/>
      </rPr>
      <t xml:space="preserve">
Estimated Reach: </t>
    </r>
    <r>
      <rPr>
        <sz val="12"/>
        <rFont val="Aptos Narrow"/>
        <family val="2"/>
        <scheme val="minor"/>
      </rPr>
      <t>32 certified early learning programs</t>
    </r>
    <r>
      <rPr>
        <b/>
        <sz val="12"/>
        <rFont val="Aptos Narrow"/>
        <family val="2"/>
        <scheme val="minor"/>
      </rPr>
      <t xml:space="preserve">
Measurable Outcomes: </t>
    </r>
    <r>
      <rPr>
        <sz val="12"/>
        <rFont val="Aptos Narrow"/>
        <family val="2"/>
        <scheme val="minor"/>
      </rPr>
      <t xml:space="preserve">Success will be measured by an increase in retention of Texas Rising Star-certified programs, Pre/Post tests, Continuous Quality Improvement Plan requirements completed, and surveys. 
</t>
    </r>
    <r>
      <rPr>
        <b/>
        <sz val="12"/>
        <rFont val="Aptos Narrow"/>
        <family val="2"/>
        <scheme val="minor"/>
      </rPr>
      <t>Update Q2: Description of award matrix provided.</t>
    </r>
  </si>
  <si>
    <t>Technology Materials (Tablet)</t>
  </si>
  <si>
    <r>
      <rPr>
        <b/>
        <sz val="12"/>
        <color rgb="FF000000"/>
        <rFont val="Aptos Narrow"/>
        <family val="2"/>
        <scheme val="minor"/>
      </rPr>
      <t>Activity</t>
    </r>
    <r>
      <rPr>
        <sz val="12"/>
        <color rgb="FF000000"/>
        <rFont val="Aptos Narrow"/>
        <family val="2"/>
        <scheme val="minor"/>
      </rPr>
      <t xml:space="preserve">: This project involves purchasing digital tablets for Three- and Four-Star Texas Rising Star-certified child care programs to enhance classroom learning experiences. The tablets will be used in preschool classrooms to provide interactive and engaging educational experiences that support development in areas such as literacy, numeracy, creativity, problem-solving, and social skills. Each tablet will come pre-loaded with educational apps designed for personalized learning and progress tracking, aligning with the program’s focus on delivering high-quality early childhood education. This initiative responds to specific child care program needs identified in needs surveys conducted three times annually. The activity meets the goal of outreaching and providing technical support for Texas Rising Star-certified programs. The activity meets the need of providing technology tools to certified child care programs to enhance the quality of education in the classroom environment.
</t>
    </r>
    <r>
      <rPr>
        <b/>
        <sz val="12"/>
        <color rgb="FF000000"/>
        <rFont val="Aptos Narrow"/>
        <family val="2"/>
        <scheme val="minor"/>
      </rPr>
      <t>Estimated Reach:</t>
    </r>
    <r>
      <rPr>
        <sz val="12"/>
        <color rgb="FF000000"/>
        <rFont val="Aptos Narrow"/>
        <family val="2"/>
        <scheme val="minor"/>
      </rPr>
      <t xml:space="preserve">  59 Texas Rising Star-certified child care programs who were certified as Three- and Four-Star by September 30, 2024.
</t>
    </r>
    <r>
      <rPr>
        <b/>
        <sz val="12"/>
        <color rgb="FF000000"/>
        <rFont val="Aptos Narrow"/>
        <family val="2"/>
        <scheme val="minor"/>
      </rPr>
      <t>Measurable Outcomes:</t>
    </r>
    <r>
      <rPr>
        <sz val="12"/>
        <color rgb="FF000000"/>
        <rFont val="Aptos Narrow"/>
        <family val="2"/>
        <scheme val="minor"/>
      </rPr>
      <t xml:space="preserve"> Success will be measured by an increase in retention of Texas Rising Star-certified programs, by Pre/Post tests, Continuous Quality Improvement Plan requirements completed, and surveys.  
</t>
    </r>
    <r>
      <rPr>
        <b/>
        <sz val="12"/>
        <color rgb="FFC00000"/>
        <rFont val="Aptos Narrow"/>
        <family val="2"/>
        <scheme val="minor"/>
      </rPr>
      <t xml:space="preserve">Update Q4: </t>
    </r>
    <r>
      <rPr>
        <sz val="12"/>
        <color rgb="FFC00000"/>
        <rFont val="Aptos Narrow"/>
        <family val="2"/>
        <scheme val="minor"/>
      </rPr>
      <t>Due to a backorder on tablets and subsequently discontinued, $2,080.44 in unused funds were reallocated to Inclusion for Children resources (materials).</t>
    </r>
  </si>
  <si>
    <t>Technology Materials (School-Age programs)</t>
  </si>
  <si>
    <r>
      <rPr>
        <b/>
        <sz val="12"/>
        <color rgb="FF000000"/>
        <rFont val="Calibri"/>
        <family val="2"/>
      </rPr>
      <t>Activity</t>
    </r>
    <r>
      <rPr>
        <sz val="12"/>
        <color rgb="FF000000"/>
        <rFont val="Calibri"/>
        <family val="2"/>
      </rPr>
      <t xml:space="preserve">: Digital interactive learning products, will be purchased for afterschool classrooms at Four-Star Texas Rising Star-certified child care programs to enhance the afterschool learning environment. Technology will provide interactive, engaging learning opportunities for children, with a focus on enhancing literacy, numeracy, problem-solving, creativity, and social skills. These tools offer a personalized learning experience and allow for progress tracking. This initiative responds to the needs of child care programs as identified in surveys conducted three times a year and aligns with the program's emphasis on high-quality education for children. The activity meets the aligned board strategy of outreaching and providing technical support for Texas Rising Star-certified programs. The activity meets the need of providing high-quality resources for afterschool classrooms to enhance learning and engagement.
</t>
    </r>
    <r>
      <rPr>
        <b/>
        <sz val="12"/>
        <color rgb="FF000000"/>
        <rFont val="Calibri"/>
        <family val="2"/>
      </rPr>
      <t>Estimated Reach:</t>
    </r>
    <r>
      <rPr>
        <sz val="12"/>
        <color rgb="FF000000"/>
        <rFont val="Calibri"/>
        <family val="2"/>
      </rPr>
      <t xml:space="preserve"> 26 Texas Rising Star-certified programs who were certified as a Four-Star by September 30, 2024.
</t>
    </r>
    <r>
      <rPr>
        <b/>
        <sz val="12"/>
        <color rgb="FF000000"/>
        <rFont val="Calibri"/>
        <family val="2"/>
      </rPr>
      <t>Measurable Outcomes:</t>
    </r>
    <r>
      <rPr>
        <sz val="12"/>
        <color rgb="FF000000"/>
        <rFont val="Calibri"/>
        <family val="2"/>
      </rPr>
      <t xml:space="preserve"> Success will be measured by an increase in retention of Texas Rising Star-certified programs, Pre and Post tests, Continuous Quality Improvement Plan requirements completed, and surveys. 
</t>
    </r>
    <r>
      <rPr>
        <b/>
        <sz val="12"/>
        <color rgb="FFC00000"/>
        <rFont val="Calibri"/>
        <family val="2"/>
      </rPr>
      <t xml:space="preserve">Update Q4: </t>
    </r>
    <r>
      <rPr>
        <sz val="12"/>
        <color rgb="FFC00000"/>
        <rFont val="Calibri"/>
        <family val="2"/>
      </rPr>
      <t>Due to increased costs associated with the originally planned technology materials, which limited the quantity of items that could be purchased the unused funds of $3,177 was reallocated to Inclusion for Children Resources (materials).</t>
    </r>
  </si>
  <si>
    <t>Certification Incentive</t>
  </si>
  <si>
    <r>
      <rPr>
        <b/>
        <sz val="12"/>
        <rFont val="Aptos Narrow"/>
        <family val="2"/>
        <scheme val="minor"/>
      </rPr>
      <t xml:space="preserve">Activity: </t>
    </r>
    <r>
      <rPr>
        <sz val="12"/>
        <rFont val="Aptos Narrow"/>
        <family val="2"/>
        <scheme val="minor"/>
      </rPr>
      <t xml:space="preserve">This activity will provide Texas Rising Star Entry Level child care programs with incentives and support to reach their current CQIP goals of attaining an initial Texas Rising Star certification.  Prior to their assessment we will provide materials, equipment, and resources to assist in meeting Texas Rising Star requirements, including but not limited to, classroom furniture, developmentally appropriate learning materials, outdoor equipment,  and gross motor equipment. Once they achieve certification, they will receive a stipend based on their star level and license capacity. The following award matrix was used for: LCCH/RCCH 12 children or less - Two-Star $2,000, Three-Star $2,500, Four-Star $3,000; LCCC: Less than 50 Children - Two-Star $3,500, Three-Star $4,000, Four-Star $4,500; LCCC: 51 - 100 children - Two-Star $4,500, Three-Star $5,000, Four-Star $5,500; LCCC: 101 - 150 children - Two-Star $5,500, Three-Star $6,000, Four-Star $6,500; LCCC: 150+ children - Two-Star $6,500, Three-Star $7,000, Four-Star $7,500.  This activity was created in response to child care program's specific needs as validated by the data collected from the needs surveys that are conducted 3 times per year. The activity meets the goal of outreaching and providing technical support for child care programs that are completing their Initial Assessment. The activity meets the need of providing technical support to Entry Level-designated child care programs as they prepare for their Initial Assessment. Programs must reach their current CQIP goals of attaining initial Texas Rising Star certification.  </t>
    </r>
    <r>
      <rPr>
        <b/>
        <sz val="12"/>
        <rFont val="Aptos Narrow"/>
        <family val="2"/>
        <scheme val="minor"/>
      </rPr>
      <t xml:space="preserve">
Estimated Reach: </t>
    </r>
    <r>
      <rPr>
        <sz val="12"/>
        <rFont val="Aptos Narrow"/>
        <family val="2"/>
        <scheme val="minor"/>
      </rPr>
      <t>23 Entry Level-designated programs</t>
    </r>
    <r>
      <rPr>
        <b/>
        <sz val="12"/>
        <rFont val="Aptos Narrow"/>
        <family val="2"/>
        <scheme val="minor"/>
      </rPr>
      <t xml:space="preserve">
Measurable Outcomes: </t>
    </r>
    <r>
      <rPr>
        <sz val="12"/>
        <rFont val="Aptos Narrow"/>
        <family val="2"/>
        <scheme val="minor"/>
      </rPr>
      <t xml:space="preserve">Success will be measured by an increase in Texas Rising Star-certified programs; Additionally by Pre and Post tests, Continuous Quality Improvement Plan requirements completed, and surveys. 
</t>
    </r>
    <r>
      <rPr>
        <b/>
        <sz val="12"/>
        <rFont val="Aptos Narrow"/>
        <family val="2"/>
        <scheme val="minor"/>
      </rPr>
      <t xml:space="preserve">Update Q2: </t>
    </r>
    <r>
      <rPr>
        <sz val="12"/>
        <rFont val="Aptos Narrow"/>
        <family val="2"/>
        <scheme val="minor"/>
      </rPr>
      <t>Change in quarter implemented and description of award matrix provided.</t>
    </r>
  </si>
  <si>
    <r>
      <rPr>
        <b/>
        <sz val="12"/>
        <color rgb="FF000000"/>
        <rFont val="Aptos Narrow"/>
        <family val="2"/>
        <scheme val="minor"/>
      </rPr>
      <t xml:space="preserve">Activity: </t>
    </r>
    <r>
      <rPr>
        <sz val="12"/>
        <color rgb="FF000000"/>
        <rFont val="Aptos Narrow"/>
        <family val="2"/>
        <scheme val="minor"/>
      </rPr>
      <t xml:space="preserve">This project focuses on enhancing the outdoor learning environment in child care centers by providing high-quality outdoor equipment. Based on Texas Rising Star standards, the equipment aims to promote physical activity, develop gross motor skills, encourage exploration of nature, and create a stimulating, outdoor learning environment. Children will engage in activities such as climbing, running, balancing, and crawling, all of which support their healthy development. Playground equipment and shade structures are excluded from this initiative. This project was initiated based on the specific needs of child care programs, as validated through needs surveys conducted three times per year. The activity meets the goal to provide materials, equipment, and resources to assist programs in reducing Child Care Regulation deficiencies, increasing the teacher and child interactions and developing the child. This activity is aligned with the goal of " Texas Rising Star Readiness".  The activity meets the need of providing high-quality resources for all classrooms to enhance learning and engagement.
</t>
    </r>
    <r>
      <rPr>
        <b/>
        <sz val="12"/>
        <color rgb="FF000000"/>
        <rFont val="Aptos Narrow"/>
        <family val="2"/>
        <scheme val="minor"/>
      </rPr>
      <t xml:space="preserve">Estimated Reach: </t>
    </r>
    <r>
      <rPr>
        <sz val="12"/>
        <color rgb="FF000000"/>
        <rFont val="Aptos Narrow"/>
        <family val="2"/>
        <scheme val="minor"/>
      </rPr>
      <t xml:space="preserve">25 Entry Level-designated programs. 
</t>
    </r>
    <r>
      <rPr>
        <b/>
        <sz val="12"/>
        <color rgb="FF000000"/>
        <rFont val="Aptos Narrow"/>
        <family val="2"/>
        <scheme val="minor"/>
      </rPr>
      <t xml:space="preserve">Measurable Outcome: </t>
    </r>
    <r>
      <rPr>
        <sz val="12"/>
        <color rgb="FF000000"/>
        <rFont val="Aptos Narrow"/>
        <family val="2"/>
        <scheme val="minor"/>
      </rPr>
      <t xml:space="preserve">Success will be measured by an increase in Texas Rising Star-certified programs; Additionally by Pre and Post tests, Continuous Quality Improvement Plan  requirements completed, and surveys. </t>
    </r>
  </si>
  <si>
    <t>Curriculum Materials</t>
  </si>
  <si>
    <r>
      <rPr>
        <b/>
        <sz val="12"/>
        <color rgb="FF000000"/>
        <rFont val="Aptos Narrow"/>
        <family val="2"/>
        <scheme val="minor"/>
      </rPr>
      <t xml:space="preserve">Activity: </t>
    </r>
    <r>
      <rPr>
        <sz val="12"/>
        <color rgb="FF000000"/>
        <rFont val="Aptos Narrow"/>
        <family val="2"/>
        <scheme val="minor"/>
      </rPr>
      <t xml:space="preserve">This activity will provide Texas Rising Star-certified </t>
    </r>
    <r>
      <rPr>
        <sz val="12"/>
        <color rgb="FFC00000"/>
        <rFont val="Aptos Narrow"/>
        <family val="2"/>
        <scheme val="minor"/>
      </rPr>
      <t>Preschool</t>
    </r>
    <r>
      <rPr>
        <sz val="12"/>
        <color rgb="FFFF0000"/>
        <rFont val="Aptos Narrow"/>
        <family val="2"/>
        <scheme val="minor"/>
      </rPr>
      <t xml:space="preserve"> </t>
    </r>
    <r>
      <rPr>
        <sz val="12"/>
        <color rgb="FF000000"/>
        <rFont val="Aptos Narrow"/>
        <family val="2"/>
        <scheme val="minor"/>
      </rPr>
      <t xml:space="preserve">programs with comprehensive curriculum support, which includes curriculum purchases accompanied by necessary training and ongoing support for effective implementation. Additionally, materials and supplies are customized to meet the specific needs of each program, as verified through our structured data collection process. This approach reinforces the Texas Rising Star commitment to high-quality, targeted support for both programs and parents, creating a sustainable learning environment for children across Texas Rising Star-certified programs. This activity was created in response to child care program's specific needs as validated by the data collected from the needs surveys that are conducted 3 times per year. </t>
    </r>
    <r>
      <rPr>
        <sz val="12"/>
        <color rgb="FF1F4E78"/>
        <rFont val="Aptos Narrow"/>
        <family val="2"/>
        <scheme val="minor"/>
      </rPr>
      <t xml:space="preserve"> </t>
    </r>
    <r>
      <rPr>
        <sz val="12"/>
        <color rgb="FF000000"/>
        <rFont val="Aptos Narrow"/>
        <family val="2"/>
        <scheme val="minor"/>
      </rPr>
      <t xml:space="preserve">Each curriculum awarded is individualized to the child care program and aligned to the Independent School District in its service area. A curriculum can help ensure that activities and lessons are age-appropriate and cover a range of learning areas. A curriculum can help ensure that learning continues. A curriculum can help children meet developmental benchmarks through the sequence of activities and learning objectives. The activity meets the goal of providing resources to assist programs in meeting Texas Rising Star requirements. This activity meets the need of having Texas Education Agency approved curriculum to adhere to Texas Rising Star requirements
</t>
    </r>
    <r>
      <rPr>
        <b/>
        <sz val="12"/>
        <color rgb="FF000000"/>
        <rFont val="Aptos Narrow"/>
        <family val="2"/>
        <scheme val="minor"/>
      </rPr>
      <t xml:space="preserve">Estimated Reach: </t>
    </r>
    <r>
      <rPr>
        <sz val="12"/>
        <color rgb="FF000000"/>
        <rFont val="Aptos Narrow"/>
        <family val="2"/>
        <scheme val="minor"/>
      </rPr>
      <t xml:space="preserve">up to </t>
    </r>
    <r>
      <rPr>
        <sz val="12"/>
        <color rgb="FFC00000"/>
        <rFont val="Aptos Narrow"/>
        <family val="2"/>
        <scheme val="minor"/>
      </rPr>
      <t>19</t>
    </r>
    <r>
      <rPr>
        <sz val="12"/>
        <color rgb="FF000000"/>
        <rFont val="Aptos Narrow"/>
        <family val="2"/>
        <scheme val="minor"/>
      </rPr>
      <t xml:space="preserve"> classrooms in </t>
    </r>
    <r>
      <rPr>
        <sz val="12"/>
        <color rgb="FFC00000"/>
        <rFont val="Aptos Narrow"/>
        <family val="2"/>
        <scheme val="minor"/>
      </rPr>
      <t>11</t>
    </r>
    <r>
      <rPr>
        <sz val="12"/>
        <color rgb="FF000000"/>
        <rFont val="Aptos Narrow"/>
        <family val="2"/>
        <scheme val="minor"/>
      </rPr>
      <t xml:space="preserve"> early learning programs
</t>
    </r>
    <r>
      <rPr>
        <b/>
        <sz val="12"/>
        <color rgb="FF000000"/>
        <rFont val="Aptos Narrow"/>
        <family val="2"/>
        <scheme val="minor"/>
      </rPr>
      <t xml:space="preserve">Measurable Outcome: </t>
    </r>
    <r>
      <rPr>
        <sz val="12"/>
        <color rgb="FF000000"/>
        <rFont val="Aptos Narrow"/>
        <family val="2"/>
        <scheme val="minor"/>
      </rPr>
      <t xml:space="preserve"> The effectiveness of a curriculum in an early childhood learning setting, teachers can employ a variety of formal and informal assessment techniques, such as observing how children interact and behave in the classroom, examining samples of their work in portfolios, using standardized tests that are in line with developmental milestones, surveying parents, and getting teacher input on how well the curriculum is working. Additionally by Pre and Post tests, Continuous Quality Improvement Plan  requirements completed, and surveys.
</t>
    </r>
    <r>
      <rPr>
        <b/>
        <sz val="12"/>
        <color rgb="FFC00000"/>
        <rFont val="Aptos Narrow"/>
        <family val="2"/>
        <scheme val="minor"/>
      </rPr>
      <t xml:space="preserve">Update Q4: </t>
    </r>
    <r>
      <rPr>
        <sz val="12"/>
        <color rgb="FFC00000"/>
        <rFont val="Aptos Narrow"/>
        <family val="2"/>
        <scheme val="minor"/>
      </rPr>
      <t>Due to the activity originally combining the purchase of infant toddler and preschool curriculum, it was split and $100,000 was split and reallocated: $38,161.20 for infant/toddler curriculum materials and $61,838.80 for preschool curriculum materials. This change reflects a line-item adjustment only and did not affect the total budget.</t>
    </r>
  </si>
  <si>
    <t>Inclusion Resources (materials)</t>
  </si>
  <si>
    <r>
      <rPr>
        <b/>
        <sz val="12"/>
        <color rgb="FF000000"/>
        <rFont val="Aptos Narrow"/>
        <family val="2"/>
        <scheme val="minor"/>
      </rPr>
      <t>Activity</t>
    </r>
    <r>
      <rPr>
        <sz val="12"/>
        <color rgb="FF000000"/>
        <rFont val="Aptos Narrow"/>
        <family val="2"/>
        <scheme val="minor"/>
      </rPr>
      <t xml:space="preserve">: The Board will offer inclusion resources for programs that request consultation or training from our Inclusion Specialist. The resources will be selected by the Inclusion Specialist and Manager for the programs based on the conversations and observations conducted. The programs will receive follow-up implementation training on how to utilize the provided resource effectively. This initiative aligns with WFS SETX's strategic goal of enhancing child care quality and retention by providing targeted support to programs serving diverse and high-needs populations, ensuring inclusive environments for all children. This project addresses the critical need for inclusive practices in early childhood programs, helping programs support children with diverse developmental needs and reducing the expulsion rates of children receiving Child Care Services.
</t>
    </r>
    <r>
      <rPr>
        <b/>
        <sz val="12"/>
        <color rgb="FF000000"/>
        <rFont val="Aptos Narrow"/>
        <family val="2"/>
        <scheme val="minor"/>
      </rPr>
      <t>Estimated Reach:</t>
    </r>
    <r>
      <rPr>
        <sz val="12"/>
        <color rgb="FF000000"/>
        <rFont val="Aptos Narrow"/>
        <family val="2"/>
        <scheme val="minor"/>
      </rPr>
      <t xml:space="preserve">  up to </t>
    </r>
    <r>
      <rPr>
        <sz val="12"/>
        <color rgb="FFC00000"/>
        <rFont val="Aptos Narrow"/>
        <family val="2"/>
        <scheme val="minor"/>
      </rPr>
      <t xml:space="preserve">32 </t>
    </r>
    <r>
      <rPr>
        <strike/>
        <sz val="12"/>
        <rFont val="Aptos Narrow"/>
        <family val="2"/>
        <scheme val="minor"/>
      </rPr>
      <t>8</t>
    </r>
    <r>
      <rPr>
        <sz val="12"/>
        <color rgb="FFC00000"/>
        <rFont val="Aptos Narrow"/>
        <family val="2"/>
        <scheme val="minor"/>
      </rPr>
      <t xml:space="preserve"> </t>
    </r>
    <r>
      <rPr>
        <sz val="12"/>
        <color rgb="FF000000"/>
        <rFont val="Aptos Narrow"/>
        <family val="2"/>
        <scheme val="minor"/>
      </rPr>
      <t xml:space="preserve">staff working in approx. 10 Texas Rising Star programs.
</t>
    </r>
    <r>
      <rPr>
        <b/>
        <sz val="12"/>
        <color rgb="FF000000"/>
        <rFont val="Aptos Narrow"/>
        <family val="2"/>
        <scheme val="minor"/>
      </rPr>
      <t xml:space="preserve">Measurable Outcomes: </t>
    </r>
    <r>
      <rPr>
        <sz val="12"/>
        <color rgb="FF000000"/>
        <rFont val="Aptos Narrow"/>
        <family val="2"/>
        <scheme val="minor"/>
      </rPr>
      <t xml:space="preserve"> 5% or fewer of the programs receiving inclusion resources will have expelled a child receiving Child Care Assistance in FY 2025. We will use the notes in the new system TX3C  and children in care data to assist in tracking this information. 
</t>
    </r>
    <r>
      <rPr>
        <b/>
        <sz val="12"/>
        <color rgb="FFC00000"/>
        <rFont val="Aptos Narrow"/>
        <family val="2"/>
        <scheme val="minor"/>
      </rPr>
      <t xml:space="preserve">Update Q4: </t>
    </r>
    <r>
      <rPr>
        <sz val="12"/>
        <color rgb="FFC00000"/>
        <rFont val="Aptos Narrow"/>
        <family val="2"/>
        <scheme val="minor"/>
      </rPr>
      <t>The original amount allotted was $25,000.</t>
    </r>
    <r>
      <rPr>
        <b/>
        <sz val="12"/>
        <color rgb="FFC00000"/>
        <rFont val="Aptos Narrow"/>
        <family val="2"/>
        <scheme val="minor"/>
      </rPr>
      <t xml:space="preserve"> </t>
    </r>
    <r>
      <rPr>
        <sz val="12"/>
        <color rgb="FFC00000"/>
        <rFont val="Aptos Narrow"/>
        <family val="2"/>
        <scheme val="minor"/>
      </rPr>
      <t xml:space="preserve">Due to efforts to maximize the impact of inclusion initiatives for additional early learning staff and ensure full utilization of unused CCQ funding from multiple already completed activities, $42,251.70 was added. Funds reallocated from CCQ CDA Scholarship funds ($18,915.85), remaining CCQ Inclusion Resources funds ($16,379.30), CCQ Conscious Discipline ($10,000.00), CCQ Fall Conference ($6,259.62), CCQ LENA Grow ($4,819.00), CCQ Technology Materials – Tablets ($2,080.44), and CCQ Technology Materials – IBEAM ($3,176.79). </t>
    </r>
  </si>
  <si>
    <t xml:space="preserve">Pediatric CPR and First Aid Training </t>
  </si>
  <si>
    <r>
      <rPr>
        <b/>
        <sz val="12"/>
        <color theme="1"/>
        <rFont val="Aptos Narrow"/>
        <family val="2"/>
        <scheme val="minor"/>
      </rPr>
      <t xml:space="preserve">Activity: </t>
    </r>
    <r>
      <rPr>
        <sz val="12"/>
        <color theme="1"/>
        <rFont val="Aptos Narrow"/>
        <family val="2"/>
        <scheme val="minor"/>
      </rPr>
      <t xml:space="preserve">The intent of this initiative is to decrease non-compliance barriers to Texas Rising Star and Entry Level programs and increase teacher awareness and safety knowledge. This activity was created in response to child care program's specific needs as validated by the data collected from the needs surveys that are conducted 3 times per year. This activity meets the need of providing avenues and opportunities to coordinate health and safety training on first aid, CPR, playground safety and transportation safety. Health and safety training for Texas Rising Star children provides significant benefits by ensuring a safe and nurturing environment, minimizing potential injuries, promoting children's overall well-being, and enhancing the quality of care provided by staff, all while exceeding basic child care licensing standards set by the state of Texas; this training is crucial for achieving higher Texas Rising Star certification levels and ultimately improving the developmental outcomes for children in participating programs. This activity is in alignment with the Strengthening the Workforce/Industry goal.
</t>
    </r>
    <r>
      <rPr>
        <b/>
        <sz val="12"/>
        <color theme="1"/>
        <rFont val="Aptos Narrow"/>
        <family val="2"/>
        <scheme val="minor"/>
      </rPr>
      <t xml:space="preserve">Estimated Reach: </t>
    </r>
    <r>
      <rPr>
        <sz val="12"/>
        <color theme="1"/>
        <rFont val="Aptos Narrow"/>
        <family val="2"/>
        <scheme val="minor"/>
      </rPr>
      <t xml:space="preserve">up to 25 participants
</t>
    </r>
    <r>
      <rPr>
        <b/>
        <sz val="12"/>
        <color theme="1"/>
        <rFont val="Aptos Narrow"/>
        <family val="2"/>
        <scheme val="minor"/>
      </rPr>
      <t>Measurable Outcome:</t>
    </r>
    <r>
      <rPr>
        <sz val="12"/>
        <color theme="1"/>
        <rFont val="Aptos Narrow"/>
        <family val="2"/>
        <scheme val="minor"/>
      </rPr>
      <t xml:space="preserve"> The measurable outcomes will be displayed in the increase in initial CPR certifications and renewals and a decrease in Child Care Regulation deficiencies. The effectiveness of this activity will be measured by the number of teachers and administrators who successfully register and/or received CPR/First Aid Certification</t>
    </r>
  </si>
  <si>
    <r>
      <rPr>
        <b/>
        <sz val="12"/>
        <color rgb="FF000000"/>
        <rFont val="Calibri"/>
        <family val="2"/>
      </rPr>
      <t>Activity:</t>
    </r>
    <r>
      <rPr>
        <sz val="12"/>
        <color rgb="FF000000"/>
        <rFont val="Calibri"/>
        <family val="2"/>
      </rPr>
      <t xml:space="preserve"> LENA Grow delivers a single, straightforward, evidence-based solution to boosting children's language, literacy, and social-emotional development while improving both teacher satisfaction and classroom quality. This activity was created in response to child care program's specific needs as validated by the data collected from the needs surveys that are conducted 3 times per year. Once they receive their LENA Grow Certification, the teachers will receive a $550.00 stipend.  This activity is aligned with the board strategy of improving teacher/child interactions, increase Texas Rising Star Category 2 Scores and provide practice-based strategies to increase the professional development/knowledge and skills of teachers. This activity meets the need of improving teacher/child interactions and increase knowledge and skills of teachers.
</t>
    </r>
    <r>
      <rPr>
        <b/>
        <sz val="12"/>
        <color rgb="FF000000"/>
        <rFont val="Calibri"/>
        <family val="2"/>
      </rPr>
      <t>Estimated Reach:</t>
    </r>
    <r>
      <rPr>
        <sz val="12"/>
        <color rgb="FF000000"/>
        <rFont val="Calibri"/>
        <family val="2"/>
      </rPr>
      <t xml:space="preserve"> 5 programs will participate supporting a total of 10 classrooms/10 teachers and approx. 50 children
</t>
    </r>
    <r>
      <rPr>
        <b/>
        <sz val="12"/>
        <color rgb="FF000000"/>
        <rFont val="Calibri"/>
        <family val="2"/>
      </rPr>
      <t xml:space="preserve">Measurable Outcome: </t>
    </r>
    <r>
      <rPr>
        <sz val="12"/>
        <color rgb="FF000000"/>
        <rFont val="Calibri"/>
        <family val="2"/>
      </rPr>
      <t xml:space="preserve">Success will be measured by an increase in scores in Category 2 and completed Continuous Quality Improvement Plan goals. 
</t>
    </r>
    <r>
      <rPr>
        <b/>
        <sz val="12"/>
        <color rgb="FFC00000"/>
        <rFont val="Calibri"/>
        <family val="2"/>
      </rPr>
      <t xml:space="preserve">Update Q4: </t>
    </r>
    <r>
      <rPr>
        <sz val="12"/>
        <color rgb="FFC00000"/>
        <rFont val="Calibri"/>
        <family val="2"/>
      </rPr>
      <t>Due to a change in the contract execution date, this eliminated the need for additional classrooms or materials to complete a LENA cycle. The unused funds of $4,819 were reallocated to the Inclusion Resources (materials) activity.</t>
    </r>
    <r>
      <rPr>
        <sz val="12"/>
        <color rgb="FF000000"/>
        <rFont val="Calibri"/>
        <family val="2"/>
      </rPr>
      <t xml:space="preserve"> </t>
    </r>
  </si>
  <si>
    <r>
      <rPr>
        <b/>
        <sz val="12"/>
        <rFont val="Aptos Narrow"/>
        <family val="2"/>
        <scheme val="minor"/>
      </rPr>
      <t xml:space="preserve">Activity: </t>
    </r>
    <r>
      <rPr>
        <sz val="12"/>
        <rFont val="Aptos Narrow"/>
        <family val="2"/>
        <scheme val="minor"/>
      </rPr>
      <t xml:space="preserve">This project establishes a partnership between a pre-K program and early learning facilities, particularly focusing on collaboration between child care centers and school districts.  The partnership allows Texas Rising Star facility classrooms to collaborate with Beaumont ISD, providing children with expanded educational opportunities, smoother transitions to kindergarten, and access to a broader range of resources. The initiative aims to create a more consistent learning experience and increase enrollment for the child care programs involved. This activity meets the boards strategy of engaging in partnerships. This activity meets the need of providing families with access to high-quality preschool programs and consistency between school and after care.
</t>
    </r>
    <r>
      <rPr>
        <b/>
        <sz val="12"/>
        <rFont val="Aptos Narrow"/>
        <family val="2"/>
        <scheme val="minor"/>
      </rPr>
      <t xml:space="preserve">Estimated Reach: </t>
    </r>
    <r>
      <rPr>
        <sz val="12"/>
        <rFont val="Aptos Narrow"/>
        <family val="2"/>
        <scheme val="minor"/>
      </rPr>
      <t xml:space="preserve">2 classrooms within 1 program (having at least 50% of the program's enrollment)
</t>
    </r>
    <r>
      <rPr>
        <b/>
        <sz val="12"/>
        <rFont val="Aptos Narrow"/>
        <family val="2"/>
        <scheme val="minor"/>
      </rPr>
      <t xml:space="preserve">Measurable Outcome: </t>
    </r>
    <r>
      <rPr>
        <sz val="12"/>
        <rFont val="Aptos Narrow"/>
        <family val="2"/>
        <scheme val="minor"/>
      </rPr>
      <t xml:space="preserve">Success will be measured by formal child assessments collected by the partnering child care facility; Pre and Post tests, Continuous Quality Improvement Plan requirements completed, and surveys. </t>
    </r>
  </si>
  <si>
    <r>
      <t xml:space="preserve">Quality early care and education remain a consistent focus for Workforce Solutions Tarrant County, and to ensure proper supports, funding will continue to be used for existing Texas Rising Star programs and Entry Level-designated programs. </t>
    </r>
    <r>
      <rPr>
        <sz val="12"/>
        <rFont val="Aptos Narrow"/>
        <family val="2"/>
        <scheme val="minor"/>
      </rPr>
      <t xml:space="preserve">Sustainability of our early learning Workforce will continue to be a prime area of focus by ensuring that a significant amount of dollars are spent on direct supports to Early Childhood Teachers and Directors. </t>
    </r>
    <r>
      <rPr>
        <sz val="12"/>
        <color rgb="FFFF0000"/>
        <rFont val="Aptos Narrow"/>
        <family val="2"/>
        <scheme val="minor"/>
      </rPr>
      <t xml:space="preserve"> </t>
    </r>
    <r>
      <rPr>
        <sz val="12"/>
        <color theme="1"/>
        <rFont val="Aptos Narrow"/>
        <family val="2"/>
        <scheme val="minor"/>
      </rPr>
      <t>Wage supplements, incentives, and quality enhancements for early learning programs will also play a vital role in the retention of both early learning teaching staff and maintenance of Texas Rising Star certifications. 
Early learning program needs were identified through Child Care Director &amp; Teacher surveys, Texas Rising Star mentor observations, early learning Continuous Quality Improvement Plan (CQIP) goals, Tarrant County's Child Care Advisory Committee, and through information shared through numerous collaborative community partnerships. Participation targets have been created to measure anticipated interest and impact among participants from early learning programs.  
Success will be measured through the tracking of completion rates, surveys, CQIP goal attainments, career lattice movements, and Texas Rising Star staff observations to gather a collective narrative of the impact that the funding has created for the child care community as a whole.  These are in alignment with our strategic plan through our support of child care businesses in areas of sustainability, growth in quality child care practices, educational/career lattice attainment for Early Childhood Professionals, and Texas Rising Star certification promotion.</t>
    </r>
  </si>
  <si>
    <t>Planned Expenditures</t>
  </si>
  <si>
    <t>Infant and Toddler Expansion (Materials and Equipment)</t>
  </si>
  <si>
    <t xml:space="preserve">CQF 4%                                        </t>
  </si>
  <si>
    <r>
      <t xml:space="preserve">Activity: </t>
    </r>
    <r>
      <rPr>
        <sz val="12"/>
        <rFont val="Aptos Narrow"/>
        <family val="2"/>
        <scheme val="minor"/>
      </rPr>
      <t xml:space="preserve">provide early learning programs </t>
    </r>
    <r>
      <rPr>
        <strike/>
        <sz val="12"/>
        <rFont val="Aptos Narrow"/>
        <family val="2"/>
        <scheme val="minor"/>
      </rPr>
      <t>with a</t>
    </r>
    <r>
      <rPr>
        <sz val="12"/>
        <rFont val="Aptos Narrow"/>
        <family val="2"/>
        <scheme val="minor"/>
      </rPr>
      <t xml:space="preserve"> up to  </t>
    </r>
    <r>
      <rPr>
        <strike/>
        <sz val="12"/>
        <rFont val="Aptos Narrow"/>
        <family val="2"/>
        <scheme val="minor"/>
      </rPr>
      <t>$5,000</t>
    </r>
    <r>
      <rPr>
        <sz val="12"/>
        <rFont val="Aptos Narrow"/>
        <family val="2"/>
        <scheme val="minor"/>
      </rPr>
      <t xml:space="preserve"> $10,000 </t>
    </r>
    <r>
      <rPr>
        <strike/>
        <sz val="12"/>
        <rFont val="Aptos Narrow"/>
        <family val="2"/>
        <scheme val="minor"/>
      </rPr>
      <t xml:space="preserve">stipend to purchase </t>
    </r>
    <r>
      <rPr>
        <sz val="12"/>
        <rFont val="Aptos Narrow"/>
        <family val="2"/>
        <scheme val="minor"/>
      </rPr>
      <t xml:space="preserve">in materials and equipment for existing classrooms to increase slots available for infants and toddlers. Based on the FY25 Child Care Directors' survey conducted among early learning programs contracted with Child Care Services, 55.3% indicated funding to support the expansion of child care programs would be beneficial to their program(s).  </t>
    </r>
    <r>
      <rPr>
        <b/>
        <sz val="12"/>
        <rFont val="Aptos Narrow"/>
        <family val="2"/>
        <scheme val="minor"/>
      </rPr>
      <t xml:space="preserve">
Target Outreach: </t>
    </r>
    <r>
      <rPr>
        <sz val="12"/>
        <rFont val="Aptos Narrow"/>
        <family val="2"/>
        <scheme val="minor"/>
      </rPr>
      <t>20</t>
    </r>
    <r>
      <rPr>
        <b/>
        <sz val="12"/>
        <rFont val="Aptos Narrow"/>
        <family val="2"/>
        <scheme val="minor"/>
      </rPr>
      <t xml:space="preserve"> </t>
    </r>
    <r>
      <rPr>
        <sz val="12"/>
        <rFont val="Aptos Narrow"/>
        <family val="2"/>
        <scheme val="minor"/>
      </rPr>
      <t xml:space="preserve">early learning classrooms  </t>
    </r>
    <r>
      <rPr>
        <b/>
        <sz val="12"/>
        <rFont val="Aptos Narrow"/>
        <family val="2"/>
        <scheme val="minor"/>
      </rPr>
      <t xml:space="preserve"> 
Measurable Outcome: </t>
    </r>
    <r>
      <rPr>
        <sz val="12"/>
        <rFont val="Aptos Narrow"/>
        <family val="2"/>
        <scheme val="minor"/>
      </rPr>
      <t xml:space="preserve"> Increase of a goal of 50 infant/toddler slots available among Texas Rising Star programs                                                                                      
</t>
    </r>
    <r>
      <rPr>
        <b/>
        <sz val="12"/>
        <rFont val="Aptos Narrow"/>
        <family val="2"/>
        <scheme val="minor"/>
      </rPr>
      <t xml:space="preserve">Update: </t>
    </r>
    <r>
      <rPr>
        <sz val="12"/>
        <rFont val="Aptos Narrow"/>
        <family val="2"/>
        <scheme val="minor"/>
      </rPr>
      <t xml:space="preserve">Q2 expenditure movements-Original planned expenditure was $250,000. We are decreasing this line item by $50,000 to $200,000 and moving the $50,000 to Materials and Supplies for early learning programs' specific needs. Adjustments were made due to a mid-year needs assessment review for early learning programs.
</t>
    </r>
    <r>
      <rPr>
        <b/>
        <sz val="12"/>
        <rFont val="Aptos Narrow"/>
        <family val="2"/>
        <scheme val="minor"/>
      </rPr>
      <t xml:space="preserve">Update Q3: </t>
    </r>
    <r>
      <rPr>
        <sz val="12"/>
        <rFont val="Aptos Narrow"/>
        <family val="2"/>
        <scheme val="minor"/>
      </rPr>
      <t xml:space="preserve">Based on actual needs determined, the Board increased the stipend by $5,000 per classroom which decreased the number outreached/served.      </t>
    </r>
  </si>
  <si>
    <t>Infant and Toddler Expansion (new classroom incentive)</t>
  </si>
  <si>
    <r>
      <t xml:space="preserve">Activity: </t>
    </r>
    <r>
      <rPr>
        <sz val="12"/>
        <rFont val="Aptos Narrow"/>
        <family val="2"/>
        <scheme val="minor"/>
      </rPr>
      <t xml:space="preserve">Provide child care programs with a $5,000 incentive up to $2,500 to provide new classrooms to increase slots available for infants and toddlers. Incentives will be used for approved activities such as hiring bonuses stipends for additional staff hired due to expansion, new hire training, marketing materials, additional classroom materials, and/or other pre-determined needs. Based on the FY25 Child Care Directors' survey conducted among early learning programs contracted with Child Care Services, 55.3% indicated funding to support the expansion of child care programs would be beneficial to their program(s).  </t>
    </r>
    <r>
      <rPr>
        <b/>
        <sz val="12"/>
        <rFont val="Aptos Narrow"/>
        <family val="2"/>
        <scheme val="minor"/>
      </rPr>
      <t xml:space="preserve">
Target Outreach: </t>
    </r>
    <r>
      <rPr>
        <sz val="12"/>
        <rFont val="Aptos Narrow"/>
        <family val="2"/>
        <scheme val="minor"/>
      </rPr>
      <t xml:space="preserve">20 early learning classrooms  
</t>
    </r>
    <r>
      <rPr>
        <b/>
        <sz val="12"/>
        <rFont val="Aptos Narrow"/>
        <family val="2"/>
        <scheme val="minor"/>
      </rPr>
      <t xml:space="preserve">Measurable Outcome: </t>
    </r>
    <r>
      <rPr>
        <sz val="12"/>
        <rFont val="Aptos Narrow"/>
        <family val="2"/>
        <scheme val="minor"/>
      </rPr>
      <t xml:space="preserve">Increase of a goal of 50 infant/toddler slots available among Texas Rising Star programs.  
</t>
    </r>
    <r>
      <rPr>
        <b/>
        <sz val="12"/>
        <rFont val="Aptos Narrow"/>
        <family val="2"/>
        <scheme val="minor"/>
      </rPr>
      <t>Update Q2:</t>
    </r>
    <r>
      <rPr>
        <sz val="12"/>
        <rFont val="Aptos Narrow"/>
        <family val="2"/>
        <scheme val="minor"/>
      </rPr>
      <t xml:space="preserve"> Expenditure movements-Original planned expenditure was $250,000.  We are decreasing this line item by $180,000.  We are moving $175,000 to Materials and Supplies for early learning programs' specific needs. We are moving $5,000 to Professional Development for ASQ Kits. Adjustments were made due to a mid-year needs assessment review for early learning programs.  </t>
    </r>
    <r>
      <rPr>
        <b/>
        <sz val="12"/>
        <rFont val="Aptos Narrow"/>
        <family val="2"/>
        <scheme val="minor"/>
      </rPr>
      <t xml:space="preserve">
Update Q3:</t>
    </r>
    <r>
      <rPr>
        <sz val="12"/>
        <rFont val="Aptos Narrow"/>
        <family val="2"/>
        <scheme val="minor"/>
      </rPr>
      <t xml:space="preserve"> Based on actual needs determined, the Board decreased funding by $60,000 and reallocated them to Texas Rising Star/Quality Materials and Supplies activity. This decreased the stipend by 50% and decreased the number outreached/served.   </t>
    </r>
  </si>
  <si>
    <t>Actual Estimated Expenditures</t>
  </si>
  <si>
    <t xml:space="preserve">Substitute Reimbursement (release time)
</t>
  </si>
  <si>
    <r>
      <t xml:space="preserve">Activity: </t>
    </r>
    <r>
      <rPr>
        <sz val="12"/>
        <rFont val="Aptos Narrow"/>
        <family val="2"/>
        <scheme val="minor"/>
      </rPr>
      <t>provide substitute reimbursement or reimbursement for release time to support child care program staff in attending professional development during work hours. The Board will pay up to $20 per hour (up to 4hours) per occurrence. Based on the FY25 Child Care Directors' survey conducted among early learning programs contracted with Child Care Services, 57.4% prefer in-person professional development and 48.9% prefer weekday afternoon and evening training. Most child care programs do not close until 6:30pm and that does not allow ample time to travel, eat, and receive professional development after hours.  This activity would allow early learning program directors to provide pay compensation for teachers who attend training during the workday as long as it aligns with meeting the Child Care Regulation Minimum Standards and Texas Rising Star annual training requirements.</t>
    </r>
    <r>
      <rPr>
        <b/>
        <sz val="12"/>
        <rFont val="Aptos Narrow"/>
        <family val="2"/>
        <scheme val="minor"/>
      </rPr>
      <t xml:space="preserve">
Target Outreach:  </t>
    </r>
    <r>
      <rPr>
        <sz val="12"/>
        <rFont val="Aptos Narrow"/>
        <family val="2"/>
        <scheme val="minor"/>
      </rPr>
      <t xml:space="preserve">approximately 25 child care program staff (teachers and directors) </t>
    </r>
    <r>
      <rPr>
        <b/>
        <sz val="12"/>
        <rFont val="Aptos Narrow"/>
        <family val="2"/>
        <scheme val="minor"/>
      </rPr>
      <t xml:space="preserve"> 
Measurable Outcome: </t>
    </r>
    <r>
      <rPr>
        <sz val="12"/>
        <rFont val="Aptos Narrow"/>
        <family val="2"/>
        <scheme val="minor"/>
      </rPr>
      <t xml:space="preserve">Percentage of staff in Texas Rising Star programs who participate in this activity that meet their annual training hour requirements in accordance with their training plan as evidenced in their Texas Rising Star recertification assessment. Percentage of staff in Texas Rising Star programs who participate in this activity that show growth in their career lattice per Texas Early Childhood Professional Development System (TECPDS).                                               
</t>
    </r>
    <r>
      <rPr>
        <b/>
        <sz val="12"/>
        <rFont val="Aptos Narrow"/>
        <family val="2"/>
        <scheme val="minor"/>
      </rPr>
      <t xml:space="preserve">Update Q2: </t>
    </r>
    <r>
      <rPr>
        <sz val="12"/>
        <rFont val="Aptos Narrow"/>
        <family val="2"/>
        <scheme val="minor"/>
      </rPr>
      <t xml:space="preserve">expenditure movements-Original planned expenditure was $100,000. Decreasing this line item and moving $72,500 to Materials and Supplies for early learning programs' specific needs.  Moving $25,000 to ASQ Kits. Adjustments were made due to a mid-year needs assessment review for early learning programs.
</t>
    </r>
    <r>
      <rPr>
        <b/>
        <sz val="12"/>
        <rFont val="Aptos Narrow"/>
        <family val="2"/>
        <scheme val="minor"/>
      </rPr>
      <t xml:space="preserve">Update Q3: </t>
    </r>
    <r>
      <rPr>
        <sz val="12"/>
        <rFont val="Aptos Narrow"/>
        <family val="2"/>
        <scheme val="minor"/>
      </rPr>
      <t xml:space="preserve">Based on actual needs determined, the Board decreased funding by $1,750 which was reallocated to Texas Rising Star/Quality Materials and Supplies activity. This drastically decreased the number outreached/served.                                                                           </t>
    </r>
  </si>
  <si>
    <t>Educational Document Translations</t>
  </si>
  <si>
    <r>
      <t xml:space="preserve">Activity: </t>
    </r>
    <r>
      <rPr>
        <sz val="12"/>
        <rFont val="Aptos Narrow"/>
        <family val="2"/>
        <scheme val="minor"/>
      </rPr>
      <t>provide certified translations of child care program staff educational records, such as transcripts. Based on the strategic plan for Workforce Solutions for Tarrant County, our goal is to continue and expand the usage of the Texas Workforce Registry in Tarrant County and to provide professional development and training for current child care workforce. In order for child care program teachers and/or directors to upload their degrees and certifications into Texas Early Childhood Professional Development System, they must be translated into English for validation. WSTC receives requests for translations for degrees and/or certifications in order to meet the Texas Rising Star measures for proof of education.</t>
    </r>
    <r>
      <rPr>
        <b/>
        <sz val="12"/>
        <rFont val="Aptos Narrow"/>
        <family val="2"/>
        <scheme val="minor"/>
      </rPr>
      <t xml:space="preserve">
Target Outreach: </t>
    </r>
    <r>
      <rPr>
        <sz val="12"/>
        <rFont val="Aptos Narrow"/>
        <family val="2"/>
        <scheme val="minor"/>
      </rPr>
      <t>approximately 25 child care program teachers and/or directors</t>
    </r>
    <r>
      <rPr>
        <b/>
        <sz val="12"/>
        <rFont val="Aptos Narrow"/>
        <family val="2"/>
        <scheme val="minor"/>
      </rPr>
      <t xml:space="preserve"> 
Measurable Outcome:</t>
    </r>
    <r>
      <rPr>
        <sz val="12"/>
        <rFont val="Aptos Narrow"/>
        <family val="2"/>
        <scheme val="minor"/>
      </rPr>
      <t xml:space="preserve">  Number of child care program teachers and/or directors who show growth in their career lattice in Texas Early Childhood Professional Development System due to validated proof of education. </t>
    </r>
    <r>
      <rPr>
        <b/>
        <sz val="12"/>
        <rFont val="Aptos Narrow"/>
        <family val="2"/>
        <scheme val="minor"/>
      </rPr>
      <t xml:space="preserve">  
Update Q3: </t>
    </r>
    <r>
      <rPr>
        <sz val="12"/>
        <rFont val="Aptos Narrow"/>
        <family val="2"/>
        <scheme val="minor"/>
      </rPr>
      <t xml:space="preserve">Based on actual needs determined, the Board decreased funding by $2,250 which was reallocated to Texas Rising Star/Quality Materials and Supplies activity. This decreased the number outreached/served.          </t>
    </r>
    <r>
      <rPr>
        <b/>
        <sz val="12"/>
        <rFont val="Aptos Narrow"/>
        <family val="2"/>
        <scheme val="minor"/>
      </rPr>
      <t xml:space="preserve">                                                                                                                                                                        </t>
    </r>
  </si>
  <si>
    <r>
      <t xml:space="preserve">Activity: </t>
    </r>
    <r>
      <rPr>
        <sz val="12"/>
        <rFont val="Aptos Narrow"/>
        <family val="2"/>
        <scheme val="minor"/>
      </rPr>
      <t xml:space="preserve">Scholarship opportunities will be offered to child care program teachers and/or directors who want to obtain an educational degree or CDA through a local college.  Educational scholarships provide an opportunity for Early Childhood professionals to move up in their career lattice in TECPDS, which is in alignment with the strategic plan for Workforce Solutions for Tarrant County. On October 15, 2024 the Workforce Solutions for Tarrant County Child Care Advisory Council convened for discussion on the FY25 Quality Plan and members reported a community need to continue offering scholarships opportunities for secondary education. </t>
    </r>
    <r>
      <rPr>
        <b/>
        <sz val="12"/>
        <rFont val="Aptos Narrow"/>
        <family val="2"/>
        <scheme val="minor"/>
      </rPr>
      <t xml:space="preserve">
Target Outreach: </t>
    </r>
    <r>
      <rPr>
        <sz val="12"/>
        <rFont val="Aptos Narrow"/>
        <family val="2"/>
        <scheme val="minor"/>
      </rPr>
      <t>approximately 40 child care program teachers and/or directors</t>
    </r>
    <r>
      <rPr>
        <b/>
        <sz val="12"/>
        <rFont val="Aptos Narrow"/>
        <family val="2"/>
        <scheme val="minor"/>
      </rPr>
      <t xml:space="preserve"> 
Measurable Outcome: </t>
    </r>
    <r>
      <rPr>
        <sz val="12"/>
        <rFont val="Aptos Narrow"/>
        <family val="2"/>
        <scheme val="minor"/>
      </rPr>
      <t xml:space="preserve">Percentage of staff in Texas Rising Star programs who participate in this activity that meet their annual training hour requirements in accordance with their training plan as evidenced in their Texas Rising Star recertification assessment. Percentage of staff in Texas Rising Star programs  who participate in this activity that show growth in their career lattice per TECPDS. </t>
    </r>
    <r>
      <rPr>
        <b/>
        <sz val="12"/>
        <rFont val="Aptos Narrow"/>
        <family val="2"/>
        <scheme val="minor"/>
      </rPr>
      <t xml:space="preserve">
Update Q3: </t>
    </r>
    <r>
      <rPr>
        <sz val="12"/>
        <rFont val="Aptos Narrow"/>
        <family val="2"/>
        <scheme val="minor"/>
      </rPr>
      <t xml:space="preserve">Based on actual needs determined, the Board decreased funding by $6,800 which was reallocated to Texas Rising Star/Quality Materials and Supplies activity. This decrease did not impact the number of program staff outreached. </t>
    </r>
  </si>
  <si>
    <t>Child Care Regulation Conference</t>
  </si>
  <si>
    <r>
      <t xml:space="preserve">Activity: </t>
    </r>
    <r>
      <rPr>
        <sz val="12"/>
        <rFont val="Aptos Narrow"/>
        <family val="2"/>
        <scheme val="minor"/>
      </rPr>
      <t xml:space="preserve">Based on the FY25 Child Care Directors' survey conducted for early learning programs contracted with Child Care Services, 57.4% prefer in-person professional development and depend on outside organizations to provide professional development for their minimum training hour requirement.  Workforce Solutions for Tarrant County has a long standing partnership with Child Care Regulation to provide resource materials for classroom enrichment for attendees at the annual local Child Care Regulation conference.  </t>
    </r>
    <r>
      <rPr>
        <b/>
        <sz val="12"/>
        <rFont val="Aptos Narrow"/>
        <family val="2"/>
        <scheme val="minor"/>
      </rPr>
      <t xml:space="preserve">
Target Outreach: </t>
    </r>
    <r>
      <rPr>
        <sz val="12"/>
        <rFont val="Aptos Narrow"/>
        <family val="2"/>
        <scheme val="minor"/>
      </rPr>
      <t xml:space="preserve">750 child care teachers and directors 
</t>
    </r>
    <r>
      <rPr>
        <b/>
        <sz val="12"/>
        <rFont val="Aptos Narrow"/>
        <family val="2"/>
        <scheme val="minor"/>
      </rPr>
      <t>Measurable Outcome:</t>
    </r>
    <r>
      <rPr>
        <sz val="12"/>
        <rFont val="Aptos Narrow"/>
        <family val="2"/>
        <scheme val="minor"/>
      </rPr>
      <t xml:space="preserve">  Number of child care teachers and directors who participate in this activity that meet their annual training hour requirements in accordance with their training plan as evidenced in their Texas Rising Star certification assessment. Percentage of staff in Texas Rising Star programs who participate in this activity that show growth in meeting their training requirements as evidenced in Category 1 during the early learning program's recertification, category reassessment, or the completion of Continuous Quality Improvement Plans (CQIP) goals with their Texas Rising Star mentor.                                     
</t>
    </r>
    <r>
      <rPr>
        <b/>
        <sz val="12"/>
        <rFont val="Aptos Narrow"/>
        <family val="2"/>
        <scheme val="minor"/>
      </rPr>
      <t xml:space="preserve">Update Q2:  </t>
    </r>
    <r>
      <rPr>
        <sz val="12"/>
        <rFont val="Aptos Narrow"/>
        <family val="2"/>
        <scheme val="minor"/>
      </rPr>
      <t>expenditure movements-Original planned expenditure was $20,000. Decreased this line item and moving $2872.16 to Professional Development for ASQ's. Adjustments were made due to completion of activity in Q3. Reporting will be featured in Q3 report.</t>
    </r>
  </si>
  <si>
    <t>Professional Development for ASQ Kits</t>
  </si>
  <si>
    <r>
      <t xml:space="preserve">Activity: </t>
    </r>
    <r>
      <rPr>
        <sz val="12"/>
        <rFont val="Aptos Narrow"/>
        <family val="2"/>
        <scheme val="minor"/>
      </rPr>
      <t>Based on Texas Rising Star changes effective September 1st, early learning programs who participate in Texas Rising Star must provide evidence of usage of a child progress monitoring tool. Based on the FY25 Mentor and Quality Initiatives Staff Survey, early learning programs need additional support in accessing and implementing these tools. In FY24, Workforce Solutions for Tarrant County began an initiative to provide training and support for the implementation and tracking of ASQ screenings among children in Texas Rising Star programs. The goal for FY25 is to continue support for currently participating programs and to expand this initiative to more early learning programs</t>
    </r>
    <r>
      <rPr>
        <b/>
        <sz val="12"/>
        <rFont val="Aptos Narrow"/>
        <family val="2"/>
        <scheme val="minor"/>
      </rPr>
      <t xml:space="preserve">    
Estimated number of reach:  </t>
    </r>
    <r>
      <rPr>
        <sz val="12"/>
        <rFont val="Aptos Narrow"/>
        <family val="2"/>
        <scheme val="minor"/>
      </rPr>
      <t xml:space="preserve">At least </t>
    </r>
    <r>
      <rPr>
        <strike/>
        <sz val="12"/>
        <rFont val="Aptos Narrow"/>
        <family val="2"/>
        <scheme val="minor"/>
      </rPr>
      <t>115</t>
    </r>
    <r>
      <rPr>
        <sz val="12"/>
        <rFont val="Aptos Narrow"/>
        <family val="2"/>
        <scheme val="minor"/>
      </rPr>
      <t xml:space="preserve"> 50 child care teachers and directors of Texas Rising Star early learning programs</t>
    </r>
    <r>
      <rPr>
        <b/>
        <sz val="12"/>
        <rFont val="Aptos Narrow"/>
        <family val="2"/>
        <scheme val="minor"/>
      </rPr>
      <t xml:space="preserve">                   
Measurable Outcome: </t>
    </r>
    <r>
      <rPr>
        <sz val="12"/>
        <rFont val="Aptos Narrow"/>
        <family val="2"/>
        <scheme val="minor"/>
      </rPr>
      <t xml:space="preserve"> Percentage of participating early learning programs that increase and/or maintain Texas Rising Star Category 3 scores as evidenced through Texas Rising Star recertification, category reassessments, and/or completing of Continuous Quality Improvement Plan (CQIP) goals with their Texas Rising Star mentor. Anonymous tracking of child progress measured through a series of point-in-time assessments (beginning of year and end of year</t>
    </r>
    <r>
      <rPr>
        <b/>
        <sz val="12"/>
        <rFont val="Aptos Narrow"/>
        <family val="2"/>
        <scheme val="minor"/>
      </rPr>
      <t xml:space="preserve">).  
Update Q2: </t>
    </r>
    <r>
      <rPr>
        <sz val="12"/>
        <rFont val="Aptos Narrow"/>
        <family val="2"/>
        <scheme val="minor"/>
      </rPr>
      <t xml:space="preserve">expenditure movements-Original planned expenditure was $0.00. Increased line item and added $2872.16 to Professional Development for ASQ's from Child Care Regulation Conference. Added $5,000 to Professional Development for ASQ's from Infant and Toddler Expansion (new classroom incentive). Adjustments were made due to a mid-year needs assessment review for early learning programs.    
</t>
    </r>
    <r>
      <rPr>
        <b/>
        <sz val="12"/>
        <rFont val="Aptos Narrow"/>
        <family val="2"/>
        <scheme val="minor"/>
      </rPr>
      <t xml:space="preserve">Update Q3: </t>
    </r>
    <r>
      <rPr>
        <sz val="12"/>
        <rFont val="Aptos Narrow"/>
        <family val="2"/>
        <scheme val="minor"/>
      </rPr>
      <t xml:space="preserve">Based on actual needs determined, the Board decreased funding by $3,872 which was reallocated to Texas Rising Star/Quality Materials and Supplies activity. This drastically decreased the number outreached/served.  </t>
    </r>
    <r>
      <rPr>
        <b/>
        <sz val="12"/>
        <rFont val="Aptos Narrow"/>
        <family val="2"/>
        <scheme val="minor"/>
      </rPr>
      <t xml:space="preserve">  </t>
    </r>
    <r>
      <rPr>
        <sz val="12"/>
        <rFont val="Aptos Narrow"/>
        <family val="2"/>
        <scheme val="minor"/>
      </rPr>
      <t xml:space="preserve">                                                                              </t>
    </r>
  </si>
  <si>
    <t>Professional Development for Curriculum</t>
  </si>
  <si>
    <r>
      <rPr>
        <b/>
        <sz val="12"/>
        <rFont val="Aptos Narrow"/>
        <family val="2"/>
        <scheme val="minor"/>
      </rPr>
      <t xml:space="preserve">Activity: </t>
    </r>
    <r>
      <rPr>
        <sz val="12"/>
        <rFont val="Aptos Narrow"/>
        <family val="2"/>
        <scheme val="minor"/>
      </rPr>
      <t>Based on the FY25 Child Care Directors' survey conducted for early learning programs contracted with Child Care Services, 46.8% indicated curriculum would benefit their program. This activity would benefit programs who have not received curriculum from Workforce Solutions for Tarrant County before and/or do not have a standard curriculum in place for specific age groups</t>
    </r>
    <r>
      <rPr>
        <b/>
        <sz val="12"/>
        <rFont val="Aptos Narrow"/>
        <family val="2"/>
        <scheme val="minor"/>
      </rPr>
      <t xml:space="preserve">.  </t>
    </r>
    <r>
      <rPr>
        <sz val="12"/>
        <rFont val="Aptos Narrow"/>
        <family val="2"/>
        <scheme val="minor"/>
      </rPr>
      <t xml:space="preserve">Early learning programs need additional support in implementing these curriculum and resources provided. Training will be provided to ensure understanding of and implementation of the curriculum provided.   </t>
    </r>
    <r>
      <rPr>
        <b/>
        <sz val="12"/>
        <rFont val="Aptos Narrow"/>
        <family val="2"/>
        <scheme val="minor"/>
      </rPr>
      <t xml:space="preserve">
Estimated number of reach</t>
    </r>
    <r>
      <rPr>
        <sz val="12"/>
        <rFont val="Aptos Narrow"/>
        <family val="2"/>
        <scheme val="minor"/>
      </rPr>
      <t xml:space="preserve">: 50 child care teachers and/or directors   
</t>
    </r>
    <r>
      <rPr>
        <b/>
        <sz val="12"/>
        <rFont val="Aptos Narrow"/>
        <family val="2"/>
        <scheme val="minor"/>
      </rPr>
      <t>Measurable Outcome:</t>
    </r>
    <r>
      <rPr>
        <sz val="12"/>
        <rFont val="Aptos Narrow"/>
        <family val="2"/>
        <scheme val="minor"/>
      </rPr>
      <t xml:space="preserve"> Percentage of participating early learning programs that increase and/or maintain Texas Rising Star Category 3 scores as evidenced through Texas Rising Star recertification, category reassessments, and/or completing of Continuous Quality Improvement Plan (CQIP) goals with their Texas Rising Star mentor.
</t>
    </r>
    <r>
      <rPr>
        <b/>
        <sz val="12"/>
        <rFont val="Aptos Narrow"/>
        <family val="2"/>
        <scheme val="minor"/>
      </rPr>
      <t xml:space="preserve">Update Q3: </t>
    </r>
    <r>
      <rPr>
        <sz val="12"/>
        <rFont val="Aptos Narrow"/>
        <family val="2"/>
        <scheme val="minor"/>
      </rPr>
      <t xml:space="preserve">Based on actual needs determined, the Board decreased funding by $12,600 which was reallocated to Texas Rising Star/Quality Materials and Supplies activity. This decrease did not impact the number of program staff outreached.        </t>
    </r>
  </si>
  <si>
    <r>
      <rPr>
        <b/>
        <sz val="12"/>
        <rFont val="Aptos Narrow"/>
        <family val="2"/>
        <scheme val="minor"/>
      </rPr>
      <t>Activity:</t>
    </r>
    <r>
      <rPr>
        <sz val="12"/>
        <rFont val="Aptos Narrow"/>
        <family val="2"/>
        <scheme val="minor"/>
      </rPr>
      <t xml:space="preserve"> Based on the directors' survey 57.4% prefer in-person professional development and depend on outside organizations to provide professional development for their minimum training hour requirements for Child Care Regulation and the Texas Rising Star program. The Board will provide professional development opportunities for child care program staff to attend.
</t>
    </r>
    <r>
      <rPr>
        <b/>
        <sz val="12"/>
        <rFont val="Aptos Narrow"/>
        <family val="2"/>
        <scheme val="minor"/>
      </rPr>
      <t>Target Outreach</t>
    </r>
    <r>
      <rPr>
        <sz val="12"/>
        <rFont val="Aptos Narrow"/>
        <family val="2"/>
        <scheme val="minor"/>
      </rPr>
      <t xml:space="preserve">: approximately 143 CCS early learning programs, reaching approx. 1,400 child care program teachers and/or directors   
</t>
    </r>
    <r>
      <rPr>
        <b/>
        <sz val="12"/>
        <rFont val="Aptos Narrow"/>
        <family val="2"/>
        <scheme val="minor"/>
      </rPr>
      <t>Measurable Outcome:</t>
    </r>
    <r>
      <rPr>
        <sz val="12"/>
        <rFont val="Aptos Narrow"/>
        <family val="2"/>
        <scheme val="minor"/>
      </rPr>
      <t xml:space="preserve"> Percentage of staff in Texas Rising Star programs who participate in this activity that meet their annual training hour requirements in accordance with their training plan as evidenced in their Texas Rising Star recertification assessment. Percentage of staff in Texas Rising Star programs who participate in this activity that show growth in meeting their training requirements as evidenced in Category 1 of the Texas Rising Star program during the early learning program's recertification, category reassessment, or the completion of their Continuous Quality Improvement Plans (CQIP) goals with their Texas Rising Star Mentor.  We will also use customer satisfaction surveys to assess the quality and continued need of the professional development offered.
</t>
    </r>
    <r>
      <rPr>
        <b/>
        <sz val="12"/>
        <rFont val="Aptos Narrow"/>
        <family val="2"/>
        <scheme val="minor"/>
      </rPr>
      <t xml:space="preserve">Update Q3: </t>
    </r>
    <r>
      <rPr>
        <sz val="12"/>
        <rFont val="Aptos Narrow"/>
        <family val="2"/>
        <scheme val="minor"/>
      </rPr>
      <t xml:space="preserve">Based on actual needs determined, the Board decreased funding by $28,500 which was reallocated to Texas Rising Star/Quality Materials and Supplies activity. This decrease did not impact the number of program staff outreached.        </t>
    </r>
  </si>
  <si>
    <t>Texas Rising Star &amp; Quality Initiatives Support Staff Personnel Costs</t>
  </si>
  <si>
    <r>
      <rPr>
        <b/>
        <sz val="12"/>
        <rFont val="Aptos Narrow"/>
        <family val="2"/>
        <scheme val="minor"/>
      </rPr>
      <t xml:space="preserve">Activity: </t>
    </r>
    <r>
      <rPr>
        <sz val="12"/>
        <rFont val="Aptos Narrow"/>
        <family val="2"/>
        <scheme val="minor"/>
      </rPr>
      <t xml:space="preserve">Positions supported are 20 Texas Rising Star Mentors, North Texas Region Quality Director, Director of Quality Child Care, Program Support Manager, Assistant Quality Manager, Quality Supervisor Manager, Quality Supervisor, Texas Early Childhood Professional Development System Specialists, Special Projects Coordinators, Administrative Assistants, Information Technology Support staff, and Inclusion mentors. Positions include managerial positions that provide oversight of the Texas Rising Star &amp; Quality Initiatives Team. The remaining support staff implemented approved quality initiatives, support TECPDS and career lattice movement, provide necessary data entry, and support the Inclusion Rate program for children with disabilities. 46% of funding is used to support the Texas Rising Star mentors from CCQ mentor-specific funding.  The remaining funds are used to support the Texas Rising Star &amp; Quality Initiatives Team.
</t>
    </r>
    <r>
      <rPr>
        <b/>
        <sz val="12"/>
        <rFont val="Aptos Narrow"/>
        <family val="2"/>
        <scheme val="minor"/>
      </rPr>
      <t>Target Outreach:</t>
    </r>
    <r>
      <rPr>
        <sz val="12"/>
        <rFont val="Aptos Narrow"/>
        <family val="2"/>
        <scheme val="minor"/>
      </rPr>
      <t xml:space="preserve"> </t>
    </r>
    <r>
      <rPr>
        <sz val="12"/>
        <color theme="1"/>
        <rFont val="Aptos Narrow"/>
        <family val="2"/>
        <scheme val="minor"/>
      </rPr>
      <t>575</t>
    </r>
    <r>
      <rPr>
        <sz val="12"/>
        <rFont val="Aptos Narrow"/>
        <family val="2"/>
        <scheme val="minor"/>
      </rPr>
      <t xml:space="preserve"> early learning programs will be supported by these staff   
</t>
    </r>
    <r>
      <rPr>
        <b/>
        <sz val="12"/>
        <rFont val="Aptos Narrow"/>
        <family val="2"/>
        <scheme val="minor"/>
      </rPr>
      <t xml:space="preserve">Measurable Outcome: </t>
    </r>
    <r>
      <rPr>
        <sz val="12"/>
        <rFont val="Aptos Narrow"/>
        <family val="2"/>
        <scheme val="minor"/>
      </rPr>
      <t xml:space="preserve">Number of early learning programs who receive support from support staff as evidenced through participation in Texas Rising Star mentoring services, approved child care quality initiatives, inclusion rate participation, and participation in Texas Early Childhood Professional Development System.  
</t>
    </r>
    <r>
      <rPr>
        <b/>
        <sz val="12"/>
        <rFont val="Aptos Narrow"/>
        <family val="2"/>
        <scheme val="minor"/>
      </rPr>
      <t>Update Q2:</t>
    </r>
    <r>
      <rPr>
        <sz val="12"/>
        <rFont val="Aptos Narrow"/>
        <family val="2"/>
        <scheme val="minor"/>
      </rPr>
      <t xml:space="preserve"> expenditure movements-Original expenditure was $1,836,070. line item was reduced by $82,260. Funding was not moved to another line item, just recalculated.                                                                                                                                                                                                                           </t>
    </r>
  </si>
  <si>
    <r>
      <rPr>
        <b/>
        <sz val="12"/>
        <rFont val="Aptos Narrow"/>
        <family val="2"/>
        <scheme val="minor"/>
      </rPr>
      <t xml:space="preserve">Activity: </t>
    </r>
    <r>
      <rPr>
        <sz val="12"/>
        <rFont val="Aptos Narrow"/>
        <family val="2"/>
        <scheme val="minor"/>
      </rPr>
      <t xml:space="preserve">Positions supported North Texas Region Quality Director, Director of Quality Child Care, Program Support Manager, Assistant Quality Manager, Quality Supervisor Manager, Quality Supervisor, Texas Early Childhood Professional Development System Specialists, Special Projects Coordinators, Administrative Assistants, Information Technology Support staff, and Inclusion mentors. Positions include managerial positions that provide oversight of the Texas Rising Star &amp; Quality Initiatives Team. The remaining support staff implemented approved quality initiatives, support TECPDS and career lattice movement, provide necessary data entry, and support the Inclusion Rate program for children with disabilities. 
</t>
    </r>
    <r>
      <rPr>
        <b/>
        <sz val="12"/>
        <rFont val="Aptos Narrow"/>
        <family val="2"/>
        <scheme val="minor"/>
      </rPr>
      <t>Target Outreach:</t>
    </r>
    <r>
      <rPr>
        <sz val="12"/>
        <rFont val="Aptos Narrow"/>
        <family val="2"/>
        <scheme val="minor"/>
      </rPr>
      <t xml:space="preserve"> 575 early learning programs will be supported by these staff   
</t>
    </r>
    <r>
      <rPr>
        <b/>
        <sz val="12"/>
        <rFont val="Aptos Narrow"/>
        <family val="2"/>
        <scheme val="minor"/>
      </rPr>
      <t xml:space="preserve">Measurable Outcome: </t>
    </r>
    <r>
      <rPr>
        <sz val="12"/>
        <rFont val="Aptos Narrow"/>
        <family val="2"/>
        <scheme val="minor"/>
      </rPr>
      <t xml:space="preserve">Number of early learning programs who receive support from support staff as evidenced through participation in Texas Rising Star mentoring services, approved child care quality initiatives, inclusion rate participation, and participation in Texas Early Childhood Professional Development System.                      
</t>
    </r>
    <r>
      <rPr>
        <b/>
        <sz val="12"/>
        <rFont val="Aptos Narrow"/>
        <family val="2"/>
        <scheme val="minor"/>
      </rPr>
      <t>Update Q2:</t>
    </r>
    <r>
      <rPr>
        <sz val="12"/>
        <rFont val="Aptos Narrow"/>
        <family val="2"/>
        <scheme val="minor"/>
      </rPr>
      <t xml:space="preserve"> Additional line item added to account for TWC-approved CCM expenditure of $362,000 for Texas Rising Star Quality Initiatives &amp; Support Staff                     </t>
    </r>
    <r>
      <rPr>
        <b/>
        <sz val="12"/>
        <rFont val="Aptos Narrow"/>
        <family val="2"/>
        <scheme val="minor"/>
      </rPr>
      <t>Update Q4:</t>
    </r>
    <r>
      <rPr>
        <sz val="12"/>
        <rFont val="Aptos Narrow"/>
        <family val="2"/>
        <scheme val="minor"/>
      </rPr>
      <t xml:space="preserve"> $362,000 was budgeted for this line item to cover personnel costs as needed. This funding was not utilized as anticipated.                                                                                                                                                      </t>
    </r>
  </si>
  <si>
    <t>Comprehensive Curriculum</t>
  </si>
  <si>
    <r>
      <rPr>
        <b/>
        <sz val="12"/>
        <rFont val="Aptos Narrow"/>
        <family val="2"/>
        <scheme val="minor"/>
      </rPr>
      <t xml:space="preserve">Activity:  </t>
    </r>
    <r>
      <rPr>
        <sz val="12"/>
        <rFont val="Aptos Narrow"/>
        <family val="2"/>
        <scheme val="minor"/>
      </rPr>
      <t xml:space="preserve">Based on the FY25 Child Care Directors' survey conducted for early learning programs contracted with Child Care Services, 46.8% indicated curriculum would benefit their program. This activity would benefit programs who have not received curriculum from Workforce Solutions for Tarrant County before and/or do not have a standard curriculum in place for specific age groups. The Board anticipates approx. $3,000 per classroom curriculum. Programs can have more than one classroom receive curriculum. This activity will also provide other invaluable tools associated with the curriculum purchased example: professional development memberships, continuation of resources from TWC's planning for individualized instruction grant, etc. </t>
    </r>
    <r>
      <rPr>
        <b/>
        <sz val="12"/>
        <rFont val="Aptos Narrow"/>
        <family val="2"/>
        <scheme val="minor"/>
      </rPr>
      <t xml:space="preserve">         
Target Outreach</t>
    </r>
    <r>
      <rPr>
        <sz val="12"/>
        <rFont val="Aptos Narrow"/>
        <family val="2"/>
        <scheme val="minor"/>
      </rPr>
      <t xml:space="preserve">: A minimum of 20 early learning programs   
</t>
    </r>
    <r>
      <rPr>
        <b/>
        <sz val="12"/>
        <rFont val="Aptos Narrow"/>
        <family val="2"/>
        <scheme val="minor"/>
      </rPr>
      <t>Measurable Outcome:</t>
    </r>
    <r>
      <rPr>
        <sz val="12"/>
        <rFont val="Aptos Narrow"/>
        <family val="2"/>
        <scheme val="minor"/>
      </rPr>
      <t xml:space="preserve"> Percentage of participating early learning programs that increase and/or maintain Texas Rising Star Category 3 scores as evidenced through Texas Rising Star recertification, category reassessments, and/or completing of Continuous Quality Improvement Plan (CQIP) goals with their Texas Rising Star mentor.
</t>
    </r>
    <r>
      <rPr>
        <b/>
        <sz val="12"/>
        <rFont val="Aptos Narrow"/>
        <family val="2"/>
        <scheme val="minor"/>
      </rPr>
      <t xml:space="preserve">Update Q3: </t>
    </r>
    <r>
      <rPr>
        <sz val="12"/>
        <rFont val="Aptos Narrow"/>
        <family val="2"/>
        <scheme val="minor"/>
      </rPr>
      <t>Based on actual needs determined, the Board decreased funding by $25,600 which was reallocated to Texas Rising Star/Quality Materials and Supplies activity. This decrease did not impact the number of programs outreached.</t>
    </r>
  </si>
  <si>
    <t>Materials and Supplies</t>
  </si>
  <si>
    <r>
      <rPr>
        <b/>
        <sz val="12"/>
        <rFont val="Aptos Narrow"/>
        <family val="2"/>
        <scheme val="minor"/>
      </rPr>
      <t>Activity:</t>
    </r>
    <r>
      <rPr>
        <sz val="12"/>
        <rFont val="Aptos Narrow"/>
        <family val="2"/>
        <scheme val="minor"/>
      </rPr>
      <t xml:space="preserve"> Based on the FY25 Texas Rising Star Mentor and Quality Initiatives Support Staff Surveys conducted by Child Care Management Services, LLC, results showed that the indoor and outdoor environment materials and equipment's of early learning programs for which they work were needed for after-school, licensed centers, and home-based programs. For indoor environment materials/equipment, 33% of mentors working with after-school programs, 33.3% of  mentors working with home-based programs, and 27.8% of mentors working with licensed centers reported a need for the program with which they are working. For outdoor environment materials/equipment, 55.6% of mentors working with after-school programs, 55.6% of mentors working with home-based programs, and 27.8% of mentors working with licensed programs reported a need for the programs with which they are working. Amount each program receives depends on number of participating programs and documented need based off of Continuous Quality Improvement Plan (CQIP) goals. Funding will not be used to supply shade structures or playground equipment.  
</t>
    </r>
    <r>
      <rPr>
        <b/>
        <sz val="12"/>
        <rFont val="Aptos Narrow"/>
        <family val="2"/>
        <scheme val="minor"/>
      </rPr>
      <t>Targeted Outreach:</t>
    </r>
    <r>
      <rPr>
        <sz val="12"/>
        <rFont val="Aptos Narrow"/>
        <family val="2"/>
        <scheme val="minor"/>
      </rPr>
      <t xml:space="preserve">  at least 189 programs with the potential of serving more based on need.     
</t>
    </r>
    <r>
      <rPr>
        <b/>
        <sz val="12"/>
        <rFont val="Aptos Narrow"/>
        <family val="2"/>
        <scheme val="minor"/>
      </rPr>
      <t>Measurable Outcome:</t>
    </r>
    <r>
      <rPr>
        <sz val="12"/>
        <rFont val="Aptos Narrow"/>
        <family val="2"/>
        <scheme val="minor"/>
      </rPr>
      <t xml:space="preserve">  Percentage of participating early learning programs that increase and/or maintain Texas Rising Star Category 4  scores as evidenced through Texas Rising Star recertification, category reassessment, and/or completion of Continuous Quality Improvement Plan goals with their Texas Rising Star mentor. 
</t>
    </r>
    <r>
      <rPr>
        <b/>
        <sz val="12"/>
        <rFont val="Aptos Narrow"/>
        <family val="2"/>
        <scheme val="minor"/>
      </rPr>
      <t>Update Q2:</t>
    </r>
    <r>
      <rPr>
        <sz val="12"/>
        <rFont val="Aptos Narrow"/>
        <family val="2"/>
        <scheme val="minor"/>
      </rPr>
      <t xml:space="preserve"> expenditure movements-Original Planned expenditure was $1,100,000 and the line item was increased by $379,670. 
Moved $50,000 from Infant/Toddler Expansion (Materials and Equipment); Moved $175,000 from Infant/Toddler Expansion New Classroom Initiative; and Moved $72,500 from Substitute Release Time. Adjustments were made due to a mid-year needs assessment review for early learning programs.  
</t>
    </r>
    <r>
      <rPr>
        <b/>
        <sz val="12"/>
        <rFont val="Aptos Narrow"/>
        <family val="2"/>
        <scheme val="minor"/>
      </rPr>
      <t xml:space="preserve">Update Q3: </t>
    </r>
    <r>
      <rPr>
        <sz val="12"/>
        <rFont val="Aptos Narrow"/>
        <family val="2"/>
        <scheme val="minor"/>
      </rPr>
      <t xml:space="preserve">Based on CQIP needs our programs were needing assistance with the outdoor materials, which is in alignment with our current goal for "Materials and Supplies".  Funding was increased by $150,000 which was reallocated from activities planned in order to meet early learning program needs for outdoor materials. </t>
    </r>
  </si>
  <si>
    <t xml:space="preserve">ASQ Kits </t>
  </si>
  <si>
    <r>
      <t xml:space="preserve">Activity: </t>
    </r>
    <r>
      <rPr>
        <sz val="12"/>
        <rFont val="Aptos Narrow"/>
        <family val="2"/>
        <scheme val="minor"/>
      </rPr>
      <t>Based on Texas Rising Star changes effective September 1st, early learning programs who participate in Texas Rising Star must provide evidence of usage of a child progress monitoring tool. Based on the FY25 Mentor and Quality Initiatives Staff Survey, early learning programs need additional support in accessing and implementing these tools. In FY24, Workforce Solutions for Tarrant County began an initiative to provide training and support for the implementation and tracking of ASQ screenings among children in Texas Rising Star programs. The goal for FY25 is to continue support for currently participating programs and to expand this initiative to more early learning programs. The Board will provide Ages &amp; Stages Questionnaire kits to early learning programs for child progress monitoring and a stipend for participating in the implementation training.</t>
    </r>
    <r>
      <rPr>
        <b/>
        <sz val="12"/>
        <rFont val="Aptos Narrow"/>
        <family val="2"/>
        <scheme val="minor"/>
      </rPr>
      <t xml:space="preserve">
Target Outreach:  </t>
    </r>
    <r>
      <rPr>
        <sz val="12"/>
        <rFont val="Aptos Narrow"/>
        <family val="2"/>
        <scheme val="minor"/>
      </rPr>
      <t>At least 25 of Texas Rising Star early learning programs</t>
    </r>
    <r>
      <rPr>
        <b/>
        <sz val="12"/>
        <rFont val="Aptos Narrow"/>
        <family val="2"/>
        <scheme val="minor"/>
      </rPr>
      <t xml:space="preserve">   
Measurable Outcome: </t>
    </r>
    <r>
      <rPr>
        <sz val="12"/>
        <rFont val="Aptos Narrow"/>
        <family val="2"/>
        <scheme val="minor"/>
      </rPr>
      <t xml:space="preserve"> Percentage of participating early learning programs that increase and/or maintain Texas Rising Star Category 3 scores as evidenced through Texas Rising Star recertification, category reassessments, and/or completing of Continuous Quality Improvement Plan (CQIP) goals with their Texas Rising Star mentor. Anonymous tracking of child progress measured through a series of point-in-time assessments (beginning of year and end of year</t>
    </r>
    <r>
      <rPr>
        <b/>
        <sz val="12"/>
        <rFont val="Aptos Narrow"/>
        <family val="2"/>
        <scheme val="minor"/>
      </rPr>
      <t xml:space="preserve">).   
Update: </t>
    </r>
    <r>
      <rPr>
        <sz val="12"/>
        <rFont val="Aptos Narrow"/>
        <family val="2"/>
        <scheme val="minor"/>
      </rPr>
      <t xml:space="preserve">Q2 expenditure movements-Original planned expenditure was $25,000. Line item was increased by $25,000 for a total of $50,000. Funding was moved to this line item from Substitute Release Time activity. Adjustments were made due to a mid-year needs assessment review for early learning programs.                
</t>
    </r>
    <r>
      <rPr>
        <b/>
        <sz val="12"/>
        <rFont val="Aptos Narrow"/>
        <family val="2"/>
        <scheme val="minor"/>
      </rPr>
      <t xml:space="preserve">Update Q3:  </t>
    </r>
    <r>
      <rPr>
        <sz val="12"/>
        <rFont val="Aptos Narrow"/>
        <family val="2"/>
        <scheme val="minor"/>
      </rPr>
      <t>Based on actual needs determined, the Board decreased funding by $33,000 which was reallocated to the Wage Supplement activity. This decrease drastically  impacted the number of programs outreached.</t>
    </r>
  </si>
  <si>
    <t>National Accreditation Reimbursement (initial and renewal fees)</t>
  </si>
  <si>
    <r>
      <t xml:space="preserve">Activity: </t>
    </r>
    <r>
      <rPr>
        <sz val="12"/>
        <rFont val="Aptos Narrow"/>
        <family val="2"/>
        <scheme val="minor"/>
      </rPr>
      <t xml:space="preserve">Based on the FY25 Child Care Directors' survey conducted for Early Learning Programs contracted with Child Care Services, 27.7% indicated that reimbursement for National Accreditation fees would benefit their program. On October 15, 2024 the Workforce Solutions for Tarrant County Child Care Advisory Council convened for discussion on the FY25 Quality Plan and members reported a community need for National Accreditation fee reimbursement, which supported the data collected by the Child Care Directors' survey.  Fees - on average of $2,500 per program - will be reimbursed on an "as requested basis" throughout the fiscal year. </t>
    </r>
    <r>
      <rPr>
        <b/>
        <sz val="12"/>
        <rFont val="Aptos Narrow"/>
        <family val="2"/>
        <scheme val="minor"/>
      </rPr>
      <t xml:space="preserve">
Target Outreach: </t>
    </r>
    <r>
      <rPr>
        <sz val="12"/>
        <rFont val="Aptos Narrow"/>
        <family val="2"/>
        <scheme val="minor"/>
      </rPr>
      <t>up to 5 early learning programs</t>
    </r>
    <r>
      <rPr>
        <b/>
        <sz val="12"/>
        <rFont val="Aptos Narrow"/>
        <family val="2"/>
        <scheme val="minor"/>
      </rPr>
      <t xml:space="preserve">   
Measurable Outcome: </t>
    </r>
    <r>
      <rPr>
        <sz val="12"/>
        <rFont val="Aptos Narrow"/>
        <family val="2"/>
        <scheme val="minor"/>
      </rPr>
      <t xml:space="preserve">Number of participating early learning programs that maintain or achieve national accreditation with the support of the reimbursement fees.  
</t>
    </r>
    <r>
      <rPr>
        <b/>
        <sz val="12"/>
        <rFont val="Aptos Narrow"/>
        <family val="2"/>
        <scheme val="minor"/>
      </rPr>
      <t xml:space="preserve">Update: </t>
    </r>
    <r>
      <rPr>
        <sz val="12"/>
        <rFont val="Aptos Narrow"/>
        <family val="2"/>
        <scheme val="minor"/>
      </rPr>
      <t xml:space="preserve">Q2 expenditure movements-Original planned expenditure was $150,000. Line item was decreased and moved $140,000 to Stabilization Stipends (programs in underserved areas, children with disabilities, and non-traditional hours). Adjustments were made due to a mid-year needs assessment review for early learning programs.       
</t>
    </r>
    <r>
      <rPr>
        <b/>
        <sz val="12"/>
        <rFont val="Aptos Narrow"/>
        <family val="2"/>
        <scheme val="minor"/>
      </rPr>
      <t xml:space="preserve">Update Q3: </t>
    </r>
    <r>
      <rPr>
        <sz val="12"/>
        <rFont val="Aptos Narrow"/>
        <family val="2"/>
        <scheme val="minor"/>
      </rPr>
      <t>Based on actual needs determined, the Board decreased funding by $7,100 which was reallocated to Texas Rising Star/Quality Materials and Supplies activity. This decrease impacted the number of programs outreached.</t>
    </r>
  </si>
  <si>
    <t xml:space="preserve">Wage Supplements </t>
  </si>
  <si>
    <r>
      <rPr>
        <b/>
        <sz val="12"/>
        <rFont val="Aptos Narrow"/>
        <family val="2"/>
        <scheme val="minor"/>
      </rPr>
      <t xml:space="preserve">Activity: </t>
    </r>
    <r>
      <rPr>
        <sz val="12"/>
        <rFont val="Aptos Narrow"/>
        <family val="2"/>
        <scheme val="minor"/>
      </rPr>
      <t xml:space="preserve">On October 15, 2024, the Workforce Solutions for Tarrant County Child Care Advisory Council convened and discussed the FY25 Quality Plan. Members also thought that Wage Supplement program was a benefit to child care programs, which supported the findings of the FY25 Texas Rising Star Mentor &amp; Support Staff Survey and Directors' Survey. Based on the FY25 Texas Rising Star Mentor and Support Staff Survey, staff reported that one of the top 3 greatest needs for after school programs, home-based programs, and licensed centers was wage supplements with results showing the following: 33.3% of Texas Rising Star mentors and Support Staff reported a need for wage supplements for after-school programs,  33.3% of Texas Rising Star mentors and Support Staff reported a need for wage supplements for  home-based programs, and 55.6% Texas Rising Star mentors &amp; Support Staff reported a need for wage supplements for licensed child care programs would benefit by wage supplement.  In addition, the FY25 Child Care Directors' survey showed that 85.1% believed that Wage Supplements would benefit their programs.   Compensations range from $250-$1000 per single activity, and recipients can qualify for more than one category, leading to additional compensation, up to $5,000.  The overall goal is to aid in the professional growth of local child care and early learning staff and to improve retention rate of participating staff. </t>
    </r>
    <r>
      <rPr>
        <b/>
        <sz val="12"/>
        <rFont val="Aptos Narrow"/>
        <family val="2"/>
        <scheme val="minor"/>
      </rPr>
      <t xml:space="preserve">
Target Outreach: </t>
    </r>
    <r>
      <rPr>
        <sz val="12"/>
        <rFont val="Aptos Narrow"/>
        <family val="2"/>
        <scheme val="minor"/>
      </rPr>
      <t xml:space="preserve">Approximately 560 early learning programs are eligible with the goal of awarding at least 2,900 wage supplement applications.   
</t>
    </r>
    <r>
      <rPr>
        <b/>
        <sz val="12"/>
        <rFont val="Aptos Narrow"/>
        <family val="2"/>
        <scheme val="minor"/>
      </rPr>
      <t xml:space="preserve">Measurable Outcome: </t>
    </r>
    <r>
      <rPr>
        <sz val="12"/>
        <rFont val="Aptos Narrow"/>
        <family val="2"/>
        <scheme val="minor"/>
      </rPr>
      <t xml:space="preserve">This activity will be measured by the number of staff who receive wage supplements and the percentage of those who maintain employment after one year. Wage supplements for staff of Texas Rising Star early learning programs will be distributed based on completion of one of more of the following categories: 1) obtainment of Two-, Three-, and Four-Star certification for newly certified programs, star level increases, recertification star level increases, and those that maintain Four-Star after assessment; 2) retention of employment at a Texas Rising Star facility as evidenced through the use of their completed TECPDS account; 3) completion of Ages and Stages Questionnaire for the program and/or classroom Staff; and 4) obtainment of CDA, Associates Degree, Bachelor's Degree, Master's Degree, and Registered Apprenticeship program completion. 5) staff retention bonuses to programs that care for children with disabilities, programs that offer nontraditional hours, and/or programs that are located in desert areas. Data collected will show how many staff were retained throughout the year.  Investing in the growth and knowledge or child care and early learning staff promote a quality classroom environment, and retention will improve consistency in the classroom and quality outcomes.    
</t>
    </r>
    <r>
      <rPr>
        <b/>
        <sz val="12"/>
        <rFont val="Aptos Narrow"/>
        <family val="2"/>
        <scheme val="minor"/>
      </rPr>
      <t xml:space="preserve">Update Q3: </t>
    </r>
    <r>
      <rPr>
        <sz val="12"/>
        <rFont val="Aptos Narrow"/>
        <family val="2"/>
        <scheme val="minor"/>
      </rPr>
      <t>Based on actual needs determined, the Board increased funding by $131,000 which supported including staff from underserved programs/areas. This increase did not impact the overall number of programs outreached.</t>
    </r>
  </si>
  <si>
    <t>Estimated number of reach:   On average 2,900 participants at $500.00 each                                                                                                                                                                                                                                                                                                            Type of participant:    Texas Rising Star                                                                                                                                                                                                                                                                                                                                                                                                    Alignment to what need or Board Strategy: On October 15, 2024 the Workforce Solutions for Tarrant County Child Care Advisory Council convened and members also thought that Wage Supplement would benefit child care programs.  Based on the Quality Mentor, EEPD, Special Projects Survey, staff answered top 3 greatest needs 33.3% wage supplements in reference to after-school programs,  33.3% wage supplements for  home programs, and 55.6% wage supplement licensed child care programs would benefit by wage supplement.  Based on the directors' survey 85.1% indicated that Wage Supplements and Stipends would benefit their programs.                                                                                                                                                                                                                                                                                                                                          Which quarter(s) the activity will be implemented:  Q1, Q2, Q3, Q4                                                                                                                                                                                                                                                 Measurable Outcome: What are the measurable outcomes?  The number of staff who receive the bonuses and the percentage of those who maintain employment after one year.  Increase in Texas Rising Star Participation.  Wage supplements for staff of Texas Rising Star early learning programs will be distributed based on completion of the following: 1) obtainment of Two- Three- and Four-Star Texas Rising Star level for newly certified programs, star level increases, recertification star level increases, and those that maintain Four-Star after assessment; 2) retention of employment at a Texas Rising Star facility as evidenced through the use of their completed TECPDS registry account; r  3) completion of Ages and Stages Questionnaire for the program and/or classroom Staff of about 560 early learning programs are eligible with the goal of awarding at least 2,900 wage supplement applications. Compensations range from $250-$1000 per single activity, and recipients can qualify for more than one category, leading to additional compensation.  Improve retention of child care and early learning staff thus helping to determine how many staff were retained throughout the year.  Retention will improve consistency in the classroom and quality outcomes.</t>
  </si>
  <si>
    <t>Stabilization Stipends (programs in underserved areas, children with disabilities, and/nontraditional hours)</t>
  </si>
  <si>
    <r>
      <t xml:space="preserve">Activity: </t>
    </r>
    <r>
      <rPr>
        <sz val="12"/>
        <rFont val="Aptos Narrow"/>
        <family val="2"/>
        <scheme val="minor"/>
      </rPr>
      <t>Based on the FY25 Child Care Directors' survey conducted with early learning programs contracted with Child Care Services, 55.3% indicated that stabilization funding to support existing early learning programs would benefit their programs. $2,500 will be provided to early learning programs that meet the required criteria - located in an underserved area, providing care for children with disabilities and/or providing non-traditional hour care.</t>
    </r>
    <r>
      <rPr>
        <b/>
        <sz val="12"/>
        <rFont val="Aptos Narrow"/>
        <family val="2"/>
        <scheme val="minor"/>
      </rPr>
      <t xml:space="preserve"> </t>
    </r>
    <r>
      <rPr>
        <sz val="12"/>
        <rFont val="Aptos Narrow"/>
        <family val="2"/>
        <scheme val="minor"/>
      </rPr>
      <t xml:space="preserve">Stabilization stipends will be used for approved activities such as professional development for child care teachers, marketing materials, additional classroom materials to serve the underserved populations, and/or other pre-determined needs.      </t>
    </r>
    <r>
      <rPr>
        <b/>
        <sz val="12"/>
        <rFont val="Aptos Narrow"/>
        <family val="2"/>
        <scheme val="minor"/>
      </rPr>
      <t xml:space="preserve">
Target Outreach:  </t>
    </r>
    <r>
      <rPr>
        <sz val="12"/>
        <rFont val="Aptos Narrow"/>
        <family val="2"/>
        <scheme val="minor"/>
      </rPr>
      <t xml:space="preserve">20 programs  </t>
    </r>
    <r>
      <rPr>
        <b/>
        <sz val="12"/>
        <rFont val="Aptos Narrow"/>
        <family val="2"/>
        <scheme val="minor"/>
      </rPr>
      <t xml:space="preserve"> 
Measurable Outcome: </t>
    </r>
    <r>
      <rPr>
        <sz val="12"/>
        <rFont val="Aptos Narrow"/>
        <family val="2"/>
        <scheme val="minor"/>
      </rPr>
      <t xml:space="preserve"> Retain early learning programs in desert area, programs that currently serve children with disabilities, and/or programs that offer nontraditional hours.                                                                                                                                                                                                                                                                              
</t>
    </r>
    <r>
      <rPr>
        <b/>
        <sz val="12"/>
        <rFont val="Aptos Narrow"/>
        <family val="2"/>
        <scheme val="minor"/>
      </rPr>
      <t xml:space="preserve">Update: </t>
    </r>
    <r>
      <rPr>
        <sz val="12"/>
        <rFont val="Aptos Narrow"/>
        <family val="2"/>
        <scheme val="minor"/>
      </rPr>
      <t xml:space="preserve">Q2 expenditure movements-Original planned expenditure was $50,000. This line item was increased by $140,000 from support for national accreditation. Adjustments were made due to a mid-year needs assessment review for early learning programs.                                                                            </t>
    </r>
  </si>
  <si>
    <r>
      <t xml:space="preserve">Estimated number of reach:   </t>
    </r>
    <r>
      <rPr>
        <sz val="12"/>
        <rFont val="Aptos Narrow"/>
        <family val="2"/>
        <scheme val="minor"/>
      </rPr>
      <t xml:space="preserve">100 programs at $5000.00 each    </t>
    </r>
    <r>
      <rPr>
        <b/>
        <sz val="12"/>
        <rFont val="Aptos Narrow"/>
        <family val="2"/>
        <scheme val="minor"/>
      </rPr>
      <t xml:space="preserve">                                                                                                                                                                                                                                                                                                        Type of participant:   </t>
    </r>
    <r>
      <rPr>
        <sz val="12"/>
        <rFont val="Aptos Narrow"/>
        <family val="2"/>
        <scheme val="minor"/>
      </rPr>
      <t>Texas Rising Star</t>
    </r>
    <r>
      <rPr>
        <b/>
        <sz val="12"/>
        <rFont val="Aptos Narrow"/>
        <family val="2"/>
        <scheme val="minor"/>
      </rPr>
      <t xml:space="preserve">                                                                                                                                                                                                                                                                                                                                                                                                     Alignment to what need or Board Strategy:   </t>
    </r>
    <r>
      <rPr>
        <sz val="12"/>
        <rFont val="Aptos Narrow"/>
        <family val="2"/>
        <scheme val="minor"/>
      </rPr>
      <t xml:space="preserve">Based on the directors' survey 55.3% indicated that stabilization or expansion funding to support existing programs would benefit their programs.     </t>
    </r>
    <r>
      <rPr>
        <b/>
        <sz val="12"/>
        <rFont val="Aptos Narrow"/>
        <family val="2"/>
        <scheme val="minor"/>
      </rPr>
      <t xml:space="preserve">                                                                                                                                                                                                                                                                                                                      Which quarter(s) the activity will be implemented:    </t>
    </r>
    <r>
      <rPr>
        <sz val="12"/>
        <rFont val="Aptos Narrow"/>
        <family val="2"/>
        <scheme val="minor"/>
      </rPr>
      <t xml:space="preserve">Q1, Q2, Q3, Q4     </t>
    </r>
    <r>
      <rPr>
        <b/>
        <sz val="12"/>
        <rFont val="Aptos Narrow"/>
        <family val="2"/>
        <scheme val="minor"/>
      </rPr>
      <t xml:space="preserve">                                                                                                                                                                                                                                          Measurable Outcome: </t>
    </r>
    <r>
      <rPr>
        <sz val="12"/>
        <rFont val="Aptos Narrow"/>
        <family val="2"/>
        <scheme val="minor"/>
      </rPr>
      <t xml:space="preserve"> Retain early learning programs in desert area, programs that currently serve children with disabilities, and/or programs that offer nontraditional hours.</t>
    </r>
  </si>
  <si>
    <t>Our Board used multiple sources to obtain and identify child care program needs in the Texoma Board area. 
1) Professional development training evaluations from BCY'24 were reviewed to determine the best suggested training topics/needs and/or identified trainers. 
2) Child care program feedback was obtained from two professional development surveys sent out in the Summer 2023 and again in Summer 2024.
3) Child care program surveys were sent out in September 2023 and Summer 2024 regarding the Child Care Services program as a whole (including information on staff responses, promptness, courtesy, and overall program experience, but also professional development needs, staffing needs, as well as training/resource needs and quality improvement activity participation).
4) Child care program survey responses regarding needs for Spanish professional development and supporting materials in Summer 2024.
5) Other needs and sources were identified in this process from other resources, including:
     TWC and other Workforce Board area identified needs (including the Board Strategic Planning session held in August 2024),
     Staff history and experience with quality activities in our Board area, including child care program feedback,
     Knowledge of budget constraints, and
     Texas Rising Star mentor feedback while working with Entry Level designated facilities.
6) A needs assessment was conducted with 63 child care programs in the Fall 2022 by our Child Care Business Services Specialist. She is currently conducting a needs assessment again in Fall 2024 to learn more about child care program need/suggestions as we move forward. Needs assessments have been completed and data of overall needs and suggestions given by providers have been compiled.
7) Mentor feedback and observations while working with Entry Level-designated facilities were also taken into account, in addition to information from CLI Engage Texas Rising Star reports, Continuous Quality Improvement Plan (CQIP) goals, assessment scores, and Texas Early Childhood Professional Development System (TECPDS) information.
8) Child Care Committee review of the draft Quality plan and feedback from members on such was also taken into consideration.
The Board will measure success in all activities based on numbers of participants, participation noted from this fiscal year over the previous fiscal year, and new/additional center and home participation. The Board will also use increased Texas Rising Star accreditation numbers as a measure of success, along with required staff Texas Rising Star training completion, active participation in mentoring hours for providers working towards accreditation and CQIP progress/goal completion. 
All quality activities align with the Boards strategic plan as they support child care program needs based on obtained feedback/suggestions and are implemented with the intent of promoting and increasing quality child care. In our area, and across the state, we know there is a need for child care workers. We plan to assist child care programs in alleviating staff constraints, thus increasing capacity for CCS children (including infant and toddler space, specifically). This will also be achieved by continuing to offer our Child Development Scholarship opportunity for continuing education at two local junior colleges. Our Board noted that a 1.4% increased need is expected in the child care industry over the next five years. Our Board is encouraging child care workers to get credentialed in the field, that will ultimately help wages to increase in our area. We will also be working with the CCS programs in pursuing and attaining Texas Rising Star certification as required, including offering a variety of professional development opportunities to ensure a wide availability to meet higher hour expectations for Texas Rising Star. Lastly, all activities offered by quality funds will be used to increase the level of quality a child care program can offer and the level of quality care that the children in our area receive.</t>
  </si>
  <si>
    <t xml:space="preserve"> </t>
  </si>
  <si>
    <t>Infant and Toddler Expansion - financial stipends</t>
  </si>
  <si>
    <r>
      <rPr>
        <b/>
        <sz val="12"/>
        <rFont val="Aptos Narrow"/>
        <family val="2"/>
        <scheme val="minor"/>
      </rPr>
      <t xml:space="preserve">Activity: </t>
    </r>
    <r>
      <rPr>
        <sz val="12"/>
        <rFont val="Aptos Narrow"/>
        <family val="2"/>
        <scheme val="minor"/>
      </rPr>
      <t xml:space="preserve">Additional infant and toddler slots were identified as a need again at the statewide Board Strategic Planning Session in August 2024. We know that a lack of infant and toddler slots continues to be a statewide and national concern. Additionally, 9 facilities were given these stipends in 2024 with a confirmed increase of 51 infant/toddler slots. Without Boards assisting local child care programs in these supply building activities (with the cost of opening new classrooms and purchasing materials for these age groups), these expansion activities may not take place. Lastly, with local ISDs continuing to enroll additional 3- and 4-year olds into Preschool and/or Head Start, area child care programs are working to remain competitive in the child care business and increase space availability for younger age children as some of their enrollments for children 3-4 years old are moving into the school system. Additionally, during the needs assessments conducted in late 2024, several child care programs inquired about our Expansion activities, along with any state opportunities that might be available. With all of the industry growth that Grayson County is experiencing specifically, additional expansion activities are a must. This opportunity will also be offered to child care programs currently serving our area to have an opportunity to also meet the needs of the expanding community. This quality activity was presented to the Child Care Committee on 9/18/24 and confirmed by them as a need. In keeping with this identified need, the Texoma Board will work to implement another Infant and Toddler Expansion Initiative in early 2025. 
</t>
    </r>
    <r>
      <rPr>
        <b/>
        <sz val="12"/>
        <rFont val="Aptos Narrow"/>
        <family val="2"/>
        <scheme val="minor"/>
      </rPr>
      <t xml:space="preserve">Target Outreach: </t>
    </r>
    <r>
      <rPr>
        <sz val="12"/>
        <rFont val="Aptos Narrow"/>
        <family val="2"/>
        <scheme val="minor"/>
      </rPr>
      <t xml:space="preserve">Up to 8-10 facilities may expect assistance with this Expansion Initiative with by financial stipends. This activity may generate up to 8 additional slots for each participating facility (up to $8,000 at $1,000 per slot x 8 facilities = $64,000). This activity has the potential to generate up to an additional 64 infant and toddler slots.
</t>
    </r>
    <r>
      <rPr>
        <b/>
        <sz val="12"/>
        <rFont val="Aptos Narrow"/>
        <family val="2"/>
        <scheme val="minor"/>
      </rPr>
      <t xml:space="preserve">Measurable Outcome: </t>
    </r>
    <r>
      <rPr>
        <sz val="12"/>
        <rFont val="Aptos Narrow"/>
        <family val="2"/>
        <scheme val="minor"/>
      </rPr>
      <t>The Board will measure this activity's success by the number of child care programs that increase or add additional infant and toddler slots to their already existing capacity. If at least two child care programs increases their infant and toddler capacity from this Initiative, it will be considered successful.</t>
    </r>
  </si>
  <si>
    <t>Infant and Toddler specific professional development session</t>
  </si>
  <si>
    <r>
      <rPr>
        <b/>
        <sz val="12"/>
        <rFont val="Aptos Narrow"/>
        <family val="2"/>
        <scheme val="minor"/>
      </rPr>
      <t xml:space="preserve">Activity: </t>
    </r>
    <r>
      <rPr>
        <sz val="12"/>
        <rFont val="Aptos Narrow"/>
        <family val="2"/>
        <scheme val="minor"/>
      </rPr>
      <t xml:space="preserve">Adding a professional development training specifically for the needs of infant and toddlers will assist teaching staff of these age groups learn the most current early childhood education information for these ages, thus increasing the quality of care they can provide to the children in their classes. This infant/toddler specific professional development opportunity correlates to the Infant and Toddler Expansion (supply building) opportunity. As area child care programs work to remain competitive with area ISDs further enrolling 3-4 year olds into Preschool and/or HeadStart, child care programs must attempt to adapt and are working to increase their infant and toddler capacity since they have lost some 3-4 year old enrollments. Thus, furthering the need for infant and toddler specific training topics. In fact, infant and toddler specific trainings have been requested on our annual professional development survey repeatedly. We continue to have age specific training requests, mostly concerning infant and toddler topics.  As brain development at this young age is such a critical time of development, needs assessment responses have included requests for infant and toddler topics. This training also aligns with the Child Care Quality initiatives to support infant and toddler quality that was identified as a need at both Board Strategic Planning Conferences. Lastly, child care program staff will be assisted in meeting the higher professional development hour expectation with Texas Rising Star certification, all while receiving high quality, local training. This quality activity was presented to the Child Care Committee on 9/18/24 and confirmed by them as a need.
</t>
    </r>
    <r>
      <rPr>
        <b/>
        <sz val="12"/>
        <rFont val="Aptos Narrow"/>
        <family val="2"/>
        <scheme val="minor"/>
      </rPr>
      <t xml:space="preserve">Target Outreach: </t>
    </r>
    <r>
      <rPr>
        <sz val="12"/>
        <rFont val="Aptos Narrow"/>
        <family val="2"/>
        <scheme val="minor"/>
      </rPr>
      <t xml:space="preserve">It is anticipated that at least 25 people will attend this training event.
</t>
    </r>
    <r>
      <rPr>
        <b/>
        <sz val="12"/>
        <rFont val="Aptos Narrow"/>
        <family val="2"/>
        <scheme val="minor"/>
      </rPr>
      <t xml:space="preserve">Measurable Outcome: </t>
    </r>
    <r>
      <rPr>
        <sz val="12"/>
        <rFont val="Aptos Narrow"/>
        <family val="2"/>
        <scheme val="minor"/>
      </rPr>
      <t>The Board will measure success with this activity by the number of child care programs that attend the event. If at least 10 child care programs participate and increase their early childhood development knowledge specific to infants and toddlers, this training will be considered successful.</t>
    </r>
  </si>
  <si>
    <r>
      <rPr>
        <b/>
        <sz val="12"/>
        <rFont val="Aptos Narrow"/>
        <family val="2"/>
        <scheme val="minor"/>
      </rPr>
      <t xml:space="preserve">Activity: </t>
    </r>
    <r>
      <rPr>
        <sz val="12"/>
        <rFont val="Aptos Narrow"/>
        <family val="2"/>
        <scheme val="minor"/>
      </rPr>
      <t xml:space="preserve">These professional development activities meet the continual need for required professional development hours and to ensure child care program staff can meet the higher hour expectation with Texas Rising Star certification, all while receiving high quality, local training. The Board will provide monthly trainings, a Super Saturday Conference, and other identified Professional Development offerings throughout the year, including a few virtual offerings. For the last few years, our Board has conducted an annual professional development survey. From these survey responses, a professional development training plan is developed (usually by the quarter) to implement identified training needs from the survey and to incorporate those needs into one of our monthly or other professional development offerings. Our annual training offerings are aligned with professional development needs identified by the survey respondents and other feedback gathered from the training event evaluation forms and comments. These trainings are convenient, local, and a low-cost way for child care programs to help them meet their required training hours while increasing their knowledge of quality child development best practices.
</t>
    </r>
    <r>
      <rPr>
        <b/>
        <sz val="12"/>
        <rFont val="Aptos Narrow"/>
        <family val="2"/>
        <scheme val="minor"/>
      </rPr>
      <t xml:space="preserve">Target Outreach: </t>
    </r>
    <r>
      <rPr>
        <sz val="12"/>
        <rFont val="Aptos Narrow"/>
        <family val="2"/>
        <scheme val="minor"/>
      </rPr>
      <t xml:space="preserve">It is anticipated that at least 15 people will attend each monthly training offered and that at least 60 will attend our Super Saturday conference.
</t>
    </r>
    <r>
      <rPr>
        <b/>
        <sz val="12"/>
        <rFont val="Aptos Narrow"/>
        <family val="2"/>
        <scheme val="minor"/>
      </rPr>
      <t xml:space="preserve">Measurable Outcome: </t>
    </r>
    <r>
      <rPr>
        <sz val="12"/>
        <rFont val="Aptos Narrow"/>
        <family val="2"/>
        <scheme val="minor"/>
      </rPr>
      <t>The Board will measure success with these activities by the number of child care programs that attend each event. If at least 15 child care programs participate and increase their early childhood development knowledge (or at least 60 at the Super Saturday conference), each training offered will be considered successful.</t>
    </r>
  </si>
  <si>
    <t>Conference Reimbursement</t>
  </si>
  <si>
    <r>
      <rPr>
        <b/>
        <sz val="12"/>
        <rFont val="Aptos Narrow"/>
        <family val="2"/>
        <scheme val="minor"/>
      </rPr>
      <t xml:space="preserve">Activity: </t>
    </r>
    <r>
      <rPr>
        <sz val="12"/>
        <rFont val="Aptos Narrow"/>
        <family val="2"/>
        <scheme val="minor"/>
      </rPr>
      <t xml:space="preserve">These professional development activities meet the continual need for required professional development hours and to ensure child care program staff can meet the higher hour expectation with Texas Rising Star certification, all while receiving high quality, mostly local training. Offering reimbursement to such events ensures child care programs have the ability to receive training activities from well-rounded sources. The Board will provide reimbursements to TLCCA, Camp Fire, Region 10 ESC Conferences, TXAEYC, and Frog Street Press' Splash Conference. Offering partial reimbursements to area high-quality, well-rounded and respected source sponsored training activities, provides a means for child care programs and staff to attend professional development events that they might not normally be able to attend due to financial limitations. The Texoma Board is proud to support child care programs and these quality agencies in offering this partial reimbursement opportunity for more rural programs that might not otherwise have such an opportunity. These conference reimbursement opportunities are requested each year by some of our area programs from the needs assessments and are treated as an incentive for high performing staff. This quality activity was presented to the Child Care Committee on 9/18/24 and confirmed by them as a need.
</t>
    </r>
    <r>
      <rPr>
        <b/>
        <sz val="12"/>
        <rFont val="Aptos Narrow"/>
        <family val="2"/>
        <scheme val="minor"/>
      </rPr>
      <t xml:space="preserve">Target Outreach: </t>
    </r>
    <r>
      <rPr>
        <sz val="12"/>
        <rFont val="Aptos Narrow"/>
        <family val="2"/>
        <scheme val="minor"/>
      </rPr>
      <t xml:space="preserve">It is anticipated that at least 4 facilities with a total of 10 staff will request reimbursement for attending one of these conferences.
</t>
    </r>
    <r>
      <rPr>
        <b/>
        <sz val="12"/>
        <rFont val="Aptos Narrow"/>
        <family val="2"/>
        <scheme val="minor"/>
      </rPr>
      <t xml:space="preserve">Measurable Outcome: </t>
    </r>
    <r>
      <rPr>
        <sz val="12"/>
        <rFont val="Aptos Narrow"/>
        <family val="2"/>
        <scheme val="minor"/>
      </rPr>
      <t>The Board will measure success with these activities by the number of child care programs that seek the partial reimbursement opportunity for their attendance at one of the noted conferences. If at least 3 facilities with a total of 8 staff request reimbursement for attending one of these conferences, this activity will be considered successful.</t>
    </r>
  </si>
  <si>
    <t>Child Development Scholarships</t>
  </si>
  <si>
    <r>
      <rPr>
        <b/>
        <sz val="12"/>
        <rFont val="Aptos Narrow"/>
        <family val="2"/>
        <scheme val="minor"/>
      </rPr>
      <t xml:space="preserve">Activity: </t>
    </r>
    <r>
      <rPr>
        <sz val="12"/>
        <rFont val="Aptos Narrow"/>
        <family val="2"/>
        <scheme val="minor"/>
      </rPr>
      <t xml:space="preserve">Offering Child Development Scholarship opportunities in our Board area through two local junior colleges allows continual professional development and knowledge growth in child development to further assist with teacher knowledge, the quality of care they offer, and ultimately a potential increase in Child Care Services capacity with more educated teachers/staff. The more educated, dedicated and consistent staff a child care program can employ, that facility, as well as the children in care and the community as a whole, benefit. The Texoma Board is providing a means for more child care staff to attain a CDA National Credential, Child Development Certificate, or even as associates degree, that might not be able to attend otherwise due to financial limitations. This activity also relates to the nationwide concern of advocacy organizations that say the public as a whole does not view the child care industry as professionals. This activity works to assist in addressing this issue by elevating the education and teacher/staffing standard in our community. The local match Agreements are mutually beneficial for the Board and the participating community colleges, as well as the community. This continued partnership was identified as a need by the Child Care Committee on 9/18/24 and the Scholarships are an integral part of this relationship. The scholarships foster continual growth of the individuals who go through the program and are noted by directors from the needs assessment as a benefit to their staff. This is a financial benefit to the child care program as well to offer this to their staff and serves as a source of pride to many. Directors have stated that these scholarships are a continual need.
</t>
    </r>
    <r>
      <rPr>
        <b/>
        <sz val="12"/>
        <rFont val="Aptos Narrow"/>
        <family val="2"/>
        <scheme val="minor"/>
      </rPr>
      <t xml:space="preserve">Target Outreach: </t>
    </r>
    <r>
      <rPr>
        <sz val="12"/>
        <rFont val="Aptos Narrow"/>
        <family val="2"/>
        <scheme val="minor"/>
      </rPr>
      <t xml:space="preserve">10 to 25 participants from approximately 8 facilities.
</t>
    </r>
    <r>
      <rPr>
        <b/>
        <sz val="12"/>
        <rFont val="Aptos Narrow"/>
        <family val="2"/>
        <scheme val="minor"/>
      </rPr>
      <t xml:space="preserve">Measurable Outcome: </t>
    </r>
    <r>
      <rPr>
        <sz val="12"/>
        <rFont val="Aptos Narrow"/>
        <family val="2"/>
        <scheme val="minor"/>
      </rPr>
      <t>The Board will measure success with this activity if at least 10 participants take courses for their Child Development Associate National Credential, Child Development Certificate, or Associate Degree.  Additionally, successful completions in these programs will be reviewed. The Board will measure this activity by the number of participants of at least 10 participants, including 3 successful completions.</t>
    </r>
  </si>
  <si>
    <t>Child Development Educational Attainment Completion Incentive</t>
  </si>
  <si>
    <r>
      <rPr>
        <b/>
        <sz val="12"/>
        <rFont val="Aptos Narrow"/>
        <family val="2"/>
        <scheme val="minor"/>
      </rPr>
      <t xml:space="preserve">Activity: </t>
    </r>
    <r>
      <rPr>
        <sz val="12"/>
        <rFont val="Aptos Narrow"/>
        <family val="2"/>
        <scheme val="minor"/>
      </rPr>
      <t xml:space="preserve">The Board will once again offer an incentive for Child Development Scholarship students for obtaining a credential or certificate in the Child Development program at a local community college. These incentives will be used to further strengthen the students resolve in completing the program and align with our Boards plan to continually push quality improvement and continuing education and to increase the level of professionalism in our community through staff education. Unfortunately, the child care industry does see a lot of turnover due to the lower pay that is offered. This activity works to assist those teachers/staff complete an educational program they may not otherwise have the opportunity to take on. The incentive is offered to encourage completion of the program and the Texoma Board will continue to offer this opportunity as allowable. As stated during the needs assessments, directors are encouraging staff to participate in the scholarship program, to complete an educational program, and to earn an incentive for completion. The majority of the centers would never be able to financially reward their staff and are fully aware of the value of this program. This quality activity was presented to the Child Care Committee on 9/18/24 and confirmed by them as a need.
</t>
    </r>
    <r>
      <rPr>
        <b/>
        <sz val="12"/>
        <rFont val="Aptos Narrow"/>
        <family val="2"/>
        <scheme val="minor"/>
      </rPr>
      <t xml:space="preserve">Target Outreach: </t>
    </r>
    <r>
      <rPr>
        <sz val="12"/>
        <rFont val="Aptos Narrow"/>
        <family val="2"/>
        <scheme val="minor"/>
      </rPr>
      <t xml:space="preserve">Up to 20 participants
</t>
    </r>
    <r>
      <rPr>
        <b/>
        <sz val="12"/>
        <rFont val="Aptos Narrow"/>
        <family val="2"/>
        <scheme val="minor"/>
      </rPr>
      <t xml:space="preserve">Measurable Outcome: </t>
    </r>
    <r>
      <rPr>
        <sz val="12"/>
        <rFont val="Aptos Narrow"/>
        <family val="2"/>
        <scheme val="minor"/>
      </rPr>
      <t xml:space="preserve">The Board will measure success for this activity if at least 4 students successfully earn a credential or certificate and receive an education attainment completion incentive. The Board will measure the number of child care program staff that earn an incentive for completing a credential or certificate. </t>
    </r>
  </si>
  <si>
    <t>Staff Retention Incentive (related to Educational Attainment)</t>
  </si>
  <si>
    <r>
      <t xml:space="preserve">Activity: </t>
    </r>
    <r>
      <rPr>
        <sz val="12"/>
        <rFont val="Aptos Narrow"/>
        <family val="2"/>
        <scheme val="minor"/>
      </rPr>
      <t>The Board will once again offer an incentive for Child Development Scholarship students for employment retention after successfully obtaining a credential or certificate in the Child Development program at a local community college through the Child Development Scholarship program we offer. These incentives will be offered to successful completers only within the Child Development Scholarship program that maintain employment at the same facility from when they completed the educational program at 3 and 6 months of continued employment and will add an additional incentive for continued employment to these completers at a 12-month employment timeline. These incentives will be used to further strengthen the students resolve in completing the program maintain employment at the current child care facility, and align with our Boards plan to continually push quality improvement and continuing education. Unfortunately, staff often leave local child care facilities for ISDs after attaining their certificate or degree and this staff retention incentive assists in helping facilities retain quality staff for a longer period of time. As stated during the needs assessments, directors are encouraging staff to participate in the scholarship program, to complete an educational program, to earn an incentive for completion and to continue to earn incentives for employment retention. In fact, some child care programs are concerned that staff may leave after completing an educational program, but are encouraged by the implementation of this employment retention incentive. The majority of the centers would never be able to financially reward their staff and are fully aware of the value of this program. This quality activity was presented to the Child Care Committee on 9/18/24 and confirmed by them as a need.</t>
    </r>
    <r>
      <rPr>
        <b/>
        <sz val="12"/>
        <rFont val="Aptos Narrow"/>
        <family val="2"/>
        <scheme val="minor"/>
      </rPr>
      <t xml:space="preserve">
Target Outreach: </t>
    </r>
    <r>
      <rPr>
        <sz val="12"/>
        <rFont val="Aptos Narrow"/>
        <family val="2"/>
        <scheme val="minor"/>
      </rPr>
      <t>Up to 20 participants</t>
    </r>
    <r>
      <rPr>
        <b/>
        <sz val="12"/>
        <rFont val="Aptos Narrow"/>
        <family val="2"/>
        <scheme val="minor"/>
      </rPr>
      <t xml:space="preserve">
Measurable Outcome: </t>
    </r>
    <r>
      <rPr>
        <sz val="12"/>
        <rFont val="Aptos Narrow"/>
        <family val="2"/>
        <scheme val="minor"/>
      </rPr>
      <t xml:space="preserve">The Board will measure success for this activity if at least 4 students successfully earn a credential or certificate and receive an staff retention incentive. The Board will measure the number of child care program staff that earn an incentive for staff retention based on educational attainment. </t>
    </r>
  </si>
  <si>
    <t>Child Development Associate (CDA) National Credential Application Fee and Renewal Fee Reimbursements</t>
  </si>
  <si>
    <r>
      <t xml:space="preserve">Activity: </t>
    </r>
    <r>
      <rPr>
        <sz val="12"/>
        <rFont val="Aptos Narrow"/>
        <family val="2"/>
        <scheme val="minor"/>
      </rPr>
      <t>Continual professional development and knowledge growth in child development and early childhood to further assist with teacher knowledge and Child Care Services capacity expansion and professionalism. The Texoma Board works to further encourage attainment and continued maintenance of CDA national credentials in our Board area. This activity has two parts:
1. Offer reimbursements for CDA Certificate renewal fees ($125) and 2. Offer reimbursements for CDA Certificate application fees ($425).
In conjunction with the Child Development Scholarships, this activity further supports this initiative and area child care programs by encouraging follow through and attainment of the CDA National Certificate. Often times, the application fee is cost-prohibitive for child care staff and facilities due to low wages, young staff, etc. Furthermore, assistance with the renewal fee encourages staff to maintain their CDA national certificate once it is attained. Again, the ultimate goal is a continual push towards higher professionalism in the child care industry and higher educated staff that offer a higher level of quality care. As stated during the needs assessments, directors are supportive of the continuation of this activity to further encourage their staff to pursue the CDA National credential and/or retain the certificate once achieved. The majority of the centers would never be able to financially assist their staff and are fully aware of the value of this program. This quality activity was presented to the Child Care Committee on 9/18/24 and confirmed by them as a need.</t>
    </r>
    <r>
      <rPr>
        <b/>
        <sz val="12"/>
        <rFont val="Aptos Narrow"/>
        <family val="2"/>
        <scheme val="minor"/>
      </rPr>
      <t xml:space="preserve">
Target Outreach: </t>
    </r>
    <r>
      <rPr>
        <sz val="12"/>
        <rFont val="Aptos Narrow"/>
        <family val="2"/>
        <scheme val="minor"/>
      </rPr>
      <t>Up to 10 participants</t>
    </r>
    <r>
      <rPr>
        <b/>
        <sz val="12"/>
        <rFont val="Aptos Narrow"/>
        <family val="2"/>
        <scheme val="minor"/>
      </rPr>
      <t xml:space="preserve">
Measurable Outcome: </t>
    </r>
    <r>
      <rPr>
        <sz val="12"/>
        <rFont val="Aptos Narrow"/>
        <family val="2"/>
        <scheme val="minor"/>
      </rPr>
      <t>The Board will measure this activity as successful if at least 5 child care facility's utilize this reimbursement opportunity to increase their staff's continued child development and early education knowledge and CDA national credential attainment. The Board will measure this activity by the number of facilities that seek reimbursement for their staff, of at least 5.</t>
    </r>
  </si>
  <si>
    <t>Texas Rising Star  Staff  Personnel Costs</t>
  </si>
  <si>
    <r>
      <t>Activity:</t>
    </r>
    <r>
      <rPr>
        <sz val="12"/>
        <rFont val="Aptos Narrow"/>
        <family val="2"/>
        <scheme val="minor"/>
      </rPr>
      <t xml:space="preserve"> Mentoring functions will continue with certified Texas Rising Star programs, along with interested CCS programs because of House Bill 2607, identified as Entry Level designated. Funds will be used to strongly support mentoring activities at new facilities working towards Texas Rising Star certification. Mentors will encourage, strengthen and give guidance on current and quality early childhood education practices. </t>
    </r>
    <r>
      <rPr>
        <b/>
        <sz val="12"/>
        <rFont val="Aptos Narrow"/>
        <family val="2"/>
        <scheme val="minor"/>
      </rPr>
      <t xml:space="preserve">
Target Outreach: </t>
    </r>
    <r>
      <rPr>
        <sz val="12"/>
        <rFont val="Aptos Narrow"/>
        <family val="2"/>
        <scheme val="minor"/>
      </rPr>
      <t>The estimated reach of this activity is up to 47 child care programs.</t>
    </r>
    <r>
      <rPr>
        <b/>
        <sz val="12"/>
        <rFont val="Aptos Narrow"/>
        <family val="2"/>
        <scheme val="minor"/>
      </rPr>
      <t xml:space="preserve">
Measurable Outcome: </t>
    </r>
    <r>
      <rPr>
        <sz val="12"/>
        <rFont val="Aptos Narrow"/>
        <family val="2"/>
        <scheme val="minor"/>
      </rPr>
      <t>The Board will measure success if all currently certified Texas Rising Star facilities (26) maintain Texas Rising Star certification, while offering mentoring activities to at least 10 additional facilities pursuing Texas Rising Star certification. The Board will measure this activity's outcome by the number of facilities that obtain mentor activities.</t>
    </r>
  </si>
  <si>
    <t>Outreach Materials (banners, decals, and brochures, etc.)</t>
  </si>
  <si>
    <r>
      <t xml:space="preserve">Activity: </t>
    </r>
    <r>
      <rPr>
        <sz val="12"/>
        <rFont val="Aptos Narrow"/>
        <family val="2"/>
        <scheme val="minor"/>
      </rPr>
      <t>The Board will continue to supply Texas Rising Star programs and prospective facilities with information and marketing materials regarding the Texas Rising Star program as it relates to House Bill 2607 and those seeking higher level quality of care for their facility. Banners, decals, and brochures may be provided.</t>
    </r>
    <r>
      <rPr>
        <b/>
        <sz val="12"/>
        <rFont val="Aptos Narrow"/>
        <family val="2"/>
        <scheme val="minor"/>
      </rPr>
      <t xml:space="preserve">
Target Outreach: </t>
    </r>
    <r>
      <rPr>
        <sz val="12"/>
        <rFont val="Aptos Narrow"/>
        <family val="2"/>
        <scheme val="minor"/>
      </rPr>
      <t>Up to 29 facilities.</t>
    </r>
    <r>
      <rPr>
        <b/>
        <sz val="12"/>
        <rFont val="Aptos Narrow"/>
        <family val="2"/>
        <scheme val="minor"/>
      </rPr>
      <t xml:space="preserve">
Measurable Outcome: </t>
    </r>
    <r>
      <rPr>
        <sz val="12"/>
        <rFont val="Aptos Narrow"/>
        <family val="2"/>
        <scheme val="minor"/>
      </rPr>
      <t>The Board will measure success for this activity if at least 15 facilities obtain Texas Rising Star certification this fiscal year and receive appropriate outreach and marketing materials for the Texas Rising Star program. The Board will measure the number of facilities that obtain Texas Rising Star certification and receive the appropriate outreach and marketing materials.</t>
    </r>
  </si>
  <si>
    <t>Materials/equipment/
developmental resources</t>
  </si>
  <si>
    <r>
      <t xml:space="preserve">Activity: </t>
    </r>
    <r>
      <rPr>
        <sz val="12"/>
        <rFont val="Aptos Narrow"/>
        <family val="2"/>
        <scheme val="minor"/>
      </rPr>
      <t>In an effort to further support child care programs in achieving a higher level of quality care, and ultimately Texas Rising Star certification, the Board will support programs pursuing Texas Rising Star certification with developmental resources. The Texoma Board plans to provide resources to help facilities attain Texas Rising Star certification by providing mentor recommended resources that can be expensive. These resources relates specifically to Categories 2 and 4, and relate to social-emotional and classroom management supports that have been identified as the highest need by area Texas Rising Star mentors. These resources will provide more children of all socio-economic backgrounds with high quality resources to learn and play. Additional developmental resources are a particular need for small (non-corporate owned) facilities and homes. Child care programs have also identified resource items that they stated were a need for them as assistance in meeting Texas Rising Star measures during onsite program visits. The items to be purchased have been identified as a need from area child care trainers and mentors to align with professional development activities that have already been conducted. For example, a training was held on transitions and the mentors requested tools to support implementation of smooth transitions. These transitions further support the children in preparation for elementary school. This quality activity was presented to the Child Care Committee on 9/18/24 and confirmed by them as a need.</t>
    </r>
    <r>
      <rPr>
        <b/>
        <sz val="12"/>
        <rFont val="Aptos Narrow"/>
        <family val="2"/>
        <scheme val="minor"/>
      </rPr>
      <t xml:space="preserve">
Target Outreach: </t>
    </r>
    <r>
      <rPr>
        <sz val="12"/>
        <rFont val="Aptos Narrow"/>
        <family val="2"/>
        <scheme val="minor"/>
      </rPr>
      <t>Up to 29 facilities</t>
    </r>
    <r>
      <rPr>
        <b/>
        <sz val="12"/>
        <rFont val="Aptos Narrow"/>
        <family val="2"/>
        <scheme val="minor"/>
      </rPr>
      <t xml:space="preserve">
Measurable Outcome: </t>
    </r>
    <r>
      <rPr>
        <sz val="12"/>
        <rFont val="Aptos Narrow"/>
        <family val="2"/>
        <scheme val="minor"/>
      </rPr>
      <t>The Board will measure success for this activity if at least 10 facilities receive materials/equipment/developmental resources to support their pursuit and preparation for the initial assessment for the Texas Rising Star program. The Board will measure the number of facilities that receive developmental resources in support of their preparation for the initial assessment for the Texas Rising Star program.</t>
    </r>
  </si>
  <si>
    <t>Texas Rising Star Maintenance Support Incentives</t>
  </si>
  <si>
    <r>
      <t xml:space="preserve">Activity: </t>
    </r>
    <r>
      <rPr>
        <sz val="12"/>
        <rFont val="Aptos Narrow"/>
        <family val="2"/>
        <scheme val="minor"/>
      </rPr>
      <t>In an effort to further assist Texas Rising Star programs with maintaining their certification status, the Board will give a maintenance support incentive to current Texas Rising Star programs. Furthermore, Texas Rising Star programs that are working to increase their star level beyond a Two-Star or Three-Star can use these supportive funds to work towards that goal by purchasing needed equipment and/or materials that might be missing to assist with meeting measure expectations.</t>
    </r>
    <r>
      <rPr>
        <b/>
        <sz val="12"/>
        <rFont val="Aptos Narrow"/>
        <family val="2"/>
        <scheme val="minor"/>
      </rPr>
      <t xml:space="preserve">
Target outreach: </t>
    </r>
    <r>
      <rPr>
        <sz val="12"/>
        <rFont val="Aptos Narrow"/>
        <family val="2"/>
        <scheme val="minor"/>
      </rPr>
      <t>Up to 26 Texas Rising Star programs.</t>
    </r>
    <r>
      <rPr>
        <b/>
        <sz val="12"/>
        <rFont val="Aptos Narrow"/>
        <family val="2"/>
        <scheme val="minor"/>
      </rPr>
      <t xml:space="preserve">
Measurable Outcome: </t>
    </r>
    <r>
      <rPr>
        <sz val="12"/>
        <rFont val="Aptos Narrow"/>
        <family val="2"/>
        <scheme val="minor"/>
      </rPr>
      <t>The Board will measure success for this activity if the current Texas Rising Star programs (26) continue to maintain their Texas Rising Star certification and if at least one facility increases their star level from a Two-Star to Three-Star, or up to a Four-Star. The Board will measures the number of facilities that continue to maintain their Texas Rising Star certification and determine if at least one facility increases their star level from a Two-Star to Three-Star, or up to a Four-Star.</t>
    </r>
  </si>
  <si>
    <t>Texas Rising Star Initial Certification Incentive</t>
  </si>
  <si>
    <r>
      <rPr>
        <b/>
        <sz val="12"/>
        <rFont val="Aptos Narrow"/>
        <family val="2"/>
        <scheme val="minor"/>
      </rPr>
      <t xml:space="preserve">Activity: </t>
    </r>
    <r>
      <rPr>
        <sz val="12"/>
        <rFont val="Aptos Narrow"/>
        <family val="2"/>
        <scheme val="minor"/>
      </rPr>
      <t xml:space="preserve">This activity aligns with the Boards continual push for quality improvement. This will further support the Boards goal of increasing the level of quality care in the service area, while also working towards meeting the House Bill 2607 requirement by attaining Texas Rising Star certification within 24-months. The Texoma Board will offer this financial incentive to centers and homes that successfully attain certification using the scale below. This incentive is a financial support for their hard work and achievement. It also serves as a nice, but minimal buffer for those programs that may not receive a higher daily rate if their published rates are lower than the Board max rate, even with the Texas Rising Star star-level. The incentive is paid after Texas Rising Star attainment is confirmed. As with the earned incentives for educational attainment, this incentive is for the programs that have earned Texas Rising Star certification. Texas Rising Star mentors have noted the need for such incentives to continually encourage the programs to keep going in the long process of certification. These funds encourage programs to attain, maintain, and/or improve their star level rating within the program. This quality activity was presented to the Child Care Committee on 9/18/24 and confirmed by them as a need.
Two-Star achieved = $1,500 (Centers) and $750 (Homes)
Three-Star achieved = $1,000 (Centers) and $500 (Homes)
Four-Star achieved = $500 (Centers) and $250 (Homes)
</t>
    </r>
    <r>
      <rPr>
        <b/>
        <sz val="12"/>
        <rFont val="Aptos Narrow"/>
        <family val="2"/>
        <scheme val="minor"/>
      </rPr>
      <t xml:space="preserve">Target Outreach: </t>
    </r>
    <r>
      <rPr>
        <sz val="12"/>
        <rFont val="Aptos Narrow"/>
        <family val="2"/>
        <scheme val="minor"/>
      </rPr>
      <t xml:space="preserve">Up to 29 facilities.
</t>
    </r>
    <r>
      <rPr>
        <b/>
        <sz val="12"/>
        <rFont val="Aptos Narrow"/>
        <family val="2"/>
        <scheme val="minor"/>
      </rPr>
      <t xml:space="preserve">Measurable Outcome: </t>
    </r>
    <r>
      <rPr>
        <sz val="12"/>
        <rFont val="Aptos Narrow"/>
        <family val="2"/>
        <scheme val="minor"/>
      </rPr>
      <t>The Board will measure success for this activity if at least 15 facilities obtain Texas Rising Star certification this fiscal year and receive the corresponding incentive for Texas Rising Star level certification. The Board will measure the number of facilities that obtain Texas Rising Star accreditation and receive the corresponding incentive.</t>
    </r>
  </si>
  <si>
    <t>Materials and Equipment for the STEAM Initiative 
(5th year, Math will be the focus)</t>
  </si>
  <si>
    <r>
      <rPr>
        <b/>
        <sz val="12"/>
        <rFont val="Aptos Narrow"/>
        <family val="2"/>
        <scheme val="minor"/>
      </rPr>
      <t xml:space="preserve">Activity: </t>
    </r>
    <r>
      <rPr>
        <sz val="12"/>
        <rFont val="Aptos Narrow"/>
        <family val="2"/>
        <scheme val="minor"/>
      </rPr>
      <t xml:space="preserve">This activity aligns with assisting child care programs to further increase the quality of care they provide in their facility by offering quality supplies and a fun activity to further the children's knowledge and experiences. As this will be the fifth year of the initiative, "Math" will be the focus. Two age groups may participate, ages 3-5 (a class activity) and ages 6-12 (an individual activity).
</t>
    </r>
    <r>
      <rPr>
        <b/>
        <sz val="12"/>
        <rFont val="Aptos Narrow"/>
        <family val="2"/>
        <scheme val="minor"/>
      </rPr>
      <t xml:space="preserve">Target Outreach: </t>
    </r>
    <r>
      <rPr>
        <sz val="12"/>
        <rFont val="Aptos Narrow"/>
        <family val="2"/>
        <scheme val="minor"/>
      </rPr>
      <t xml:space="preserve">Up to 20 facilities.
</t>
    </r>
    <r>
      <rPr>
        <b/>
        <sz val="12"/>
        <rFont val="Aptos Narrow"/>
        <family val="2"/>
        <scheme val="minor"/>
      </rPr>
      <t xml:space="preserve">Measurable Outcome: </t>
    </r>
    <r>
      <rPr>
        <sz val="12"/>
        <rFont val="Aptos Narrow"/>
        <family val="2"/>
        <scheme val="minor"/>
      </rPr>
      <t>The Board will measure success for this activity if at least 8 facilities participate in this STEAM Project. The Board will measure the number of facilities that participate in the STEAM Project.</t>
    </r>
  </si>
  <si>
    <t>Materials and Equipment for the Literacy Initiative</t>
  </si>
  <si>
    <r>
      <rPr>
        <b/>
        <sz val="12"/>
        <rFont val="Aptos Narrow"/>
        <family val="2"/>
        <scheme val="minor"/>
      </rPr>
      <t xml:space="preserve">Activity: </t>
    </r>
    <r>
      <rPr>
        <sz val="12"/>
        <rFont val="Aptos Narrow"/>
        <family val="2"/>
        <scheme val="minor"/>
      </rPr>
      <t xml:space="preserve">This activity aligns with assisting child care programs to further increase the quality of care they provide in their facility by offering quality supplies (educational books) to further the children's knowledge and experiences. Two age groups may participate, ages 3-5 (a class activity) and ages 6-12 (an individual activity). This literacy initiative is an opportunity for the Texoma Board to provide books for centers and home that might not have the financial means to purchase them. This activity encourages literacy and provides ideas for simple, pre-planned activities that can be built upon or used in different ways to support learning and literacy efforts at a young age.
</t>
    </r>
    <r>
      <rPr>
        <b/>
        <sz val="12"/>
        <rFont val="Aptos Narrow"/>
        <family val="2"/>
        <scheme val="minor"/>
      </rPr>
      <t xml:space="preserve">Target Outreach: </t>
    </r>
    <r>
      <rPr>
        <sz val="12"/>
        <rFont val="Aptos Narrow"/>
        <family val="2"/>
        <scheme val="minor"/>
      </rPr>
      <t xml:space="preserve">Up to 20 facilities.
</t>
    </r>
    <r>
      <rPr>
        <b/>
        <sz val="12"/>
        <rFont val="Aptos Narrow"/>
        <family val="2"/>
        <scheme val="minor"/>
      </rPr>
      <t xml:space="preserve">Measurable Outcomes: </t>
    </r>
    <r>
      <rPr>
        <sz val="12"/>
        <rFont val="Aptos Narrow"/>
        <family val="2"/>
        <scheme val="minor"/>
      </rPr>
      <t>The Board will measure success for this activity if at least 8 facilities participate in this activity. The Board will measure the number of facilities that participate in the activity.</t>
    </r>
  </si>
  <si>
    <t>Materials and Equipment Reimbursement Grant</t>
  </si>
  <si>
    <r>
      <rPr>
        <b/>
        <sz val="12"/>
        <rFont val="Aptos Narrow"/>
        <family val="2"/>
        <scheme val="minor"/>
      </rPr>
      <t xml:space="preserve">Activity: </t>
    </r>
    <r>
      <rPr>
        <sz val="12"/>
        <rFont val="Aptos Narrow"/>
        <family val="2"/>
        <scheme val="minor"/>
      </rPr>
      <t xml:space="preserve">Texoma will offer a general Child Care Quality Reimbursement Grant to all child care programs in our service area. This reimbursement grant will be used to support and/or increase developmental resources, equipment, material, and/or curriculum needs of each facility. This further aligns with the Boards strategic plan to continually increase the level of quality child care programs give and the level of care the children receive. Offering programs this financial support to ensure quality equipment, manipulatives, materials, etc. are available to programs that would not otherwise be able to afford to replace, provide, or add items to their facility. This helps with purchasing quality items, learning materials, and curriculum that align with their specific needs and support Texas Rising Star requirements. For those where it is cost prohibitive, it frees up funds for the small business to make other improvements, raise salaries, or making a living wage for themselves. In our Board area, only 2-3 programs are owned by corporations, the overwhelming majority are small business owners. Per WD Letter 16-24, Change 1, playground equipment, shade structures, cameras, or other security equipment, and smart boards would be excluded. Furthermore, offering child care programs an opportunity to obtain new equipment will allow the facilities to maintain a safe environment with quality learning resources that can be cost prohibitive. During needs assessment visits, it is apparent that continued support of such reimbursement grant opportunities is an on-going need. Directors state that this continues to be a need for them as they update old tables and chairs, cribs, or open a new learning center with these grants. Directors state that they must be able to provide age appropriate equipment and materials and can not always do so without this opportunity. This quality activity was presented to the Child Care Committee on 9/18/24 and confirmed by them as a need.
</t>
    </r>
    <r>
      <rPr>
        <b/>
        <sz val="12"/>
        <rFont val="Aptos Narrow"/>
        <family val="2"/>
        <scheme val="minor"/>
      </rPr>
      <t xml:space="preserve">Target Outreach: </t>
    </r>
    <r>
      <rPr>
        <sz val="12"/>
        <rFont val="Aptos Narrow"/>
        <family val="2"/>
        <scheme val="minor"/>
      </rPr>
      <t xml:space="preserve">Up to 30 child care facilities.
</t>
    </r>
    <r>
      <rPr>
        <b/>
        <sz val="12"/>
        <rFont val="Aptos Narrow"/>
        <family val="2"/>
        <scheme val="minor"/>
      </rPr>
      <t xml:space="preserve">Measurable Outcome: </t>
    </r>
    <r>
      <rPr>
        <sz val="12"/>
        <rFont val="Aptos Narrow"/>
        <family val="2"/>
        <scheme val="minor"/>
      </rPr>
      <t xml:space="preserve">The Board will measure success for this activity if at least 20 facilities are awarded a Quality Reimbursement Grant. The Board will measure the number of facilities that receive an award for the Quality Reimbursement Grant.
</t>
    </r>
    <r>
      <rPr>
        <b/>
        <sz val="12"/>
        <color rgb="FFC00000"/>
        <rFont val="Aptos Narrow"/>
        <family val="2"/>
        <scheme val="minor"/>
      </rPr>
      <t xml:space="preserve">Update Q4: </t>
    </r>
    <r>
      <rPr>
        <sz val="12"/>
        <color rgb="FFC00000"/>
        <rFont val="Aptos Narrow"/>
        <family val="2"/>
        <scheme val="minor"/>
      </rPr>
      <t>The original amount allotted for this activity was $115,000, however, due to the cancellation of two activities due to low staff, the funding was moved to this activity. $5,452 was moved from the Mental Health Supports Activity and $1,500 was moved from the CPR/First Aid training.</t>
    </r>
  </si>
  <si>
    <t>Outdoor Equipment and/or Office Equipment Reimbursement Grant</t>
  </si>
  <si>
    <r>
      <rPr>
        <b/>
        <sz val="12"/>
        <rFont val="Aptos Narrow"/>
        <family val="2"/>
        <scheme val="minor"/>
      </rPr>
      <t xml:space="preserve">Activity: </t>
    </r>
    <r>
      <rPr>
        <sz val="12"/>
        <rFont val="Aptos Narrow"/>
        <family val="2"/>
        <scheme val="minor"/>
      </rPr>
      <t xml:space="preserve">Texoma will offer a Child Care Quality Reimbursement Grant specifically for outdoor equipment and/or office equipment to all child care programs in our service area. This reimbursement grant will be used to support and/or increase developmental resources, equipment, and material needs of each facility. This further aligns with the Boards strategic plan to continually increase the level of quality child care programs give and the level of care the children receive. Furthermore, this would align with area needs for Category 4 outdoor classroom measures. Outdoor equipment and office equipment (technology) can be cost prohibitive and will provide an opportunity for small businesses to have the technology necessary to communicate with parents (tablets, etc.) and stay up to date on critical communication from Child Care Regulation, TWC, etc. The technology could also be used to support staff professional development training and educational opportunities (for example, on a laptop). In our Board area, only 2-3 programs are owned by corporations, the overwhelming majority are small business owners. 
Per WD Letter 16-24, Change 1, playground equipment, shade structures, cameras, or other security equipment, and smart boards would be excluded. Furthermore, offering child care programs an opportunity to obtain new resources for both outdoor classrooms and play environments will allow the facilities to maintain a safe environment with quality learning resources that can be cost prohibitive. During needs assessment visits, a vast majority of child care programs stated a need for improvement or additions in their outdoor learning areas. Outdoor learning environments align with Texas Rising Star requirements so this will further support meeting the applicable measures. An opportunity for office equipment support is a need for programs also to assist in supporting with staff records, TECPDS, Child Care Regulation requirements, Texas Rising Star requirements, and attendance review and tracking. This quality activity was presented to the Child Care Committee on 9/18/24 and confirmed by them as a need.
</t>
    </r>
    <r>
      <rPr>
        <b/>
        <sz val="12"/>
        <rFont val="Aptos Narrow"/>
        <family val="2"/>
        <scheme val="minor"/>
      </rPr>
      <t xml:space="preserve">Target Outreach: </t>
    </r>
    <r>
      <rPr>
        <sz val="12"/>
        <rFont val="Aptos Narrow"/>
        <family val="2"/>
        <scheme val="minor"/>
      </rPr>
      <t xml:space="preserve">Up to 30 childcare facilities.
</t>
    </r>
    <r>
      <rPr>
        <b/>
        <sz val="12"/>
        <rFont val="Aptos Narrow"/>
        <family val="2"/>
        <scheme val="minor"/>
      </rPr>
      <t xml:space="preserve">Measurable Outcome: </t>
    </r>
    <r>
      <rPr>
        <sz val="12"/>
        <rFont val="Aptos Narrow"/>
        <family val="2"/>
        <scheme val="minor"/>
      </rPr>
      <t>The Board will measure success for this activity if at least 15 facilities are awarded a Quality Reimbursement Grant.  The Board will measure the number of facilities that receive an award for the Quality Reimbursement Grant.</t>
    </r>
  </si>
  <si>
    <t>Child Care Business Services Specialist Liaison Personnel Costs</t>
  </si>
  <si>
    <r>
      <rPr>
        <b/>
        <sz val="12"/>
        <rFont val="Aptos Narrow"/>
        <family val="2"/>
        <scheme val="minor"/>
      </rPr>
      <t xml:space="preserve">Activity: </t>
    </r>
    <r>
      <rPr>
        <sz val="12"/>
        <rFont val="Aptos Narrow"/>
        <family val="2"/>
        <scheme val="minor"/>
      </rPr>
      <t xml:space="preserve">The Child Care Business Services Specialist works with child care programs in our service area to ensure quality needs are being met and that program needs are being addressed by the Board. Staff work with programs in identifying special needs and bringing issues of concern to mentors and/or local CCS staff. Other administrative duties within the Fiscal Department related to child care will be processed and oversight by the Child Care Contracts Manager will occur. This staff person provides outreach and one-on-one support to child care programs and future programs. They provide resources to those in need and connect programs with the necessary source of assistance. This person works to recruit non-CCS programs and find ways that programs need support from our Board area through consistent communication and ensure that we are providing meaningful resources and assistance and share feedback with Board staff.
The Texoma Board area has 86 child care programs either registered or licensed through Child Care Regulation. Of those, 56 are Child Care Services programs (65%).
</t>
    </r>
    <r>
      <rPr>
        <b/>
        <sz val="12"/>
        <rFont val="Aptos Narrow"/>
        <family val="2"/>
        <scheme val="minor"/>
      </rPr>
      <t xml:space="preserve">Target Outreach: </t>
    </r>
    <r>
      <rPr>
        <sz val="12"/>
        <rFont val="Aptos Narrow"/>
        <family val="2"/>
        <scheme val="minor"/>
      </rPr>
      <t xml:space="preserve">All child care programs in our Board area (86 programs).
</t>
    </r>
    <r>
      <rPr>
        <b/>
        <sz val="12"/>
        <rFont val="Aptos Narrow"/>
        <family val="2"/>
        <scheme val="minor"/>
      </rPr>
      <t xml:space="preserve">Measurable Outcome: </t>
    </r>
    <r>
      <rPr>
        <sz val="12"/>
        <rFont val="Aptos Narrow"/>
        <family val="2"/>
        <scheme val="minor"/>
      </rPr>
      <t>The Board will measure success for this activity if current Texas Rising Star programs are able to maintain their certification, if star levels are increased for those at Two-Star and Three-Star levels, and if the number of Child Care Services programs in our Board area grows. The Board will measure the number of certified facilities that are able to maintain their certification (26), and if at least 1 facility increases their star level from a Two-Star, to a Three-Star, or a Four-Star level, and if the number of CCS programs in our Board area increases by 1 or more during this fiscal year.</t>
    </r>
  </si>
  <si>
    <r>
      <rPr>
        <b/>
        <sz val="12"/>
        <rFont val="Aptos Narrow"/>
        <family val="2"/>
        <scheme val="minor"/>
      </rPr>
      <t xml:space="preserve">Activity: </t>
    </r>
    <r>
      <rPr>
        <sz val="12"/>
        <rFont val="Aptos Narrow"/>
        <family val="2"/>
        <scheme val="minor"/>
      </rPr>
      <t xml:space="preserve">This aligns with the Board's plan to continually support ongoing professional development activities for staff at Texas Rising Star facilities. The Board will provide reimbursement for the cost of CPR/First Aid Trainings to certified Texas Rising Star programs only.
</t>
    </r>
    <r>
      <rPr>
        <b/>
        <sz val="12"/>
        <rFont val="Aptos Narrow"/>
        <family val="2"/>
        <scheme val="minor"/>
      </rPr>
      <t xml:space="preserve">Target Outreach: </t>
    </r>
    <r>
      <rPr>
        <sz val="12"/>
        <rFont val="Aptos Narrow"/>
        <family val="2"/>
        <scheme val="minor"/>
      </rPr>
      <t xml:space="preserve">Up to 26 programs.
</t>
    </r>
    <r>
      <rPr>
        <b/>
        <sz val="12"/>
        <rFont val="Aptos Narrow"/>
        <family val="2"/>
        <scheme val="minor"/>
      </rPr>
      <t xml:space="preserve">Measurable Outcome: </t>
    </r>
    <r>
      <rPr>
        <sz val="12"/>
        <rFont val="Aptos Narrow"/>
        <family val="2"/>
        <scheme val="minor"/>
      </rPr>
      <t>The Board will measure success if at least 7 Texas Rising Star facilities request reimbursement for their CPR/First-Aid expenses during this fiscal year. Number of facilities that request reimbursement for their CPR/First-Aid expenses.</t>
    </r>
  </si>
  <si>
    <t>CPR/First-Aid Training</t>
  </si>
  <si>
    <r>
      <rPr>
        <b/>
        <strike/>
        <sz val="12"/>
        <rFont val="Aptos Narrow"/>
        <family val="2"/>
        <scheme val="minor"/>
      </rPr>
      <t xml:space="preserve">Activity: </t>
    </r>
    <r>
      <rPr>
        <strike/>
        <sz val="12"/>
        <rFont val="Aptos Narrow"/>
        <family val="2"/>
        <scheme val="minor"/>
      </rPr>
      <t xml:space="preserve">This aligns with the Board's plan to continually support ongoing professional development activities further increasing the knowledge of child care program staff in health and safety of children in their care.
</t>
    </r>
    <r>
      <rPr>
        <b/>
        <strike/>
        <sz val="12"/>
        <rFont val="Aptos Narrow"/>
        <family val="2"/>
        <scheme val="minor"/>
      </rPr>
      <t xml:space="preserve">Target Outreach: </t>
    </r>
    <r>
      <rPr>
        <strike/>
        <sz val="12"/>
        <rFont val="Aptos Narrow"/>
        <family val="2"/>
        <scheme val="minor"/>
      </rPr>
      <t xml:space="preserve">Up to 30 participants.
</t>
    </r>
    <r>
      <rPr>
        <b/>
        <strike/>
        <sz val="12"/>
        <rFont val="Aptos Narrow"/>
        <family val="2"/>
        <scheme val="minor"/>
      </rPr>
      <t xml:space="preserve">Measurable Outcome: </t>
    </r>
    <r>
      <rPr>
        <strike/>
        <sz val="12"/>
        <rFont val="Aptos Narrow"/>
        <family val="2"/>
        <scheme val="minor"/>
      </rPr>
      <t xml:space="preserve">The Board will measure success if at least 15 participants utilize our locally offered CPR/First-Aid trainings. Number of participants that participate in our locally offered CPR/First-Aid trainings.
</t>
    </r>
    <r>
      <rPr>
        <sz val="12"/>
        <color rgb="FFC00000"/>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This activity was not executed due to limited staff. The unused funds ($1,500) were reallocated to the Materials and Equipment Reimbursement Grant.</t>
    </r>
  </si>
  <si>
    <t>Child Assessment Tool
Ages and Stages Questionnaire (ASQ)</t>
  </si>
  <si>
    <r>
      <rPr>
        <b/>
        <sz val="12"/>
        <rFont val="Aptos Narrow"/>
        <family val="2"/>
        <scheme val="minor"/>
      </rPr>
      <t xml:space="preserve">Activity: </t>
    </r>
    <r>
      <rPr>
        <sz val="12"/>
        <rFont val="Aptos Narrow"/>
        <family val="2"/>
        <scheme val="minor"/>
      </rPr>
      <t xml:space="preserve">In Fiscal Year 2024, our Board started a Pilot Project using the ASQ Assessment tool with 3 facilities. This year, we will be working with up to 8 facilities on using this tool for classroom evaluation and assessment. We are aware of a need for a review of school readiness from the Board Strategic Planning session and the newly added Texas Rising Star measure regarding milestone checklists, and we wanted to continue with this activity this fiscal year. Incentives will be given to successful completers of this activity.
</t>
    </r>
    <r>
      <rPr>
        <b/>
        <sz val="12"/>
        <rFont val="Aptos Narrow"/>
        <family val="2"/>
        <scheme val="minor"/>
      </rPr>
      <t xml:space="preserve">Target Outreach: </t>
    </r>
    <r>
      <rPr>
        <sz val="12"/>
        <rFont val="Aptos Narrow"/>
        <family val="2"/>
        <scheme val="minor"/>
      </rPr>
      <t xml:space="preserve">Up to 8 facilities.
</t>
    </r>
    <r>
      <rPr>
        <b/>
        <sz val="12"/>
        <rFont val="Aptos Narrow"/>
        <family val="2"/>
        <scheme val="minor"/>
      </rPr>
      <t xml:space="preserve">Measurable Outcome: </t>
    </r>
    <r>
      <rPr>
        <sz val="12"/>
        <rFont val="Aptos Narrow"/>
        <family val="2"/>
        <scheme val="minor"/>
      </rPr>
      <t>The Board will measure success if at least 4 facilities successfully participate and complete this assessment activity. Number of facilities that participate in this assessment pilot project.</t>
    </r>
  </si>
  <si>
    <t>Partial Reimbursement for National Accreditation and/or Renewal Fees</t>
  </si>
  <si>
    <r>
      <rPr>
        <b/>
        <sz val="12"/>
        <rFont val="Aptos Narrow"/>
        <family val="2"/>
        <scheme val="minor"/>
      </rPr>
      <t xml:space="preserve">Activity: </t>
    </r>
    <r>
      <rPr>
        <sz val="12"/>
        <rFont val="Aptos Narrow"/>
        <family val="2"/>
        <scheme val="minor"/>
      </rPr>
      <t xml:space="preserve">Offering reimbursement for national accreditation and/or renewal fees aligns with the Board's plan in that obtaining/maintaining QRIS nationally further supports a higher level of quality care for this area. The Texoma Board will continue to offer this as a renewal opportunity to encourage participation and to increase quality mindedness in our three-county area. As everyone is aware, national certification can be costly (up to $2,500 for each designation annually), especially for small businesses and homes, and the Board appreciates the opportunity to support child care programs in this way. At this time, due to ownership changes, we now only have 1 CCS program in our Board area that has successfully been able to maintain their national accreditation. The Board wants to continue to support child care programs maintaining this accreditation as long as the program continues the work to do so.  From direct program communication, it has been noted that the only remaining nationally accredited facility in our area appreciates our assistance with the cost of the renewal fees. Without our Board's assistance, this facility may struggle to maintain the cost of this accreditation. This quality activity was presented to the Child Care Committee on 9/18/24 and confirmed by them as a need.
</t>
    </r>
    <r>
      <rPr>
        <b/>
        <sz val="12"/>
        <rFont val="Aptos Narrow"/>
        <family val="2"/>
        <scheme val="minor"/>
      </rPr>
      <t xml:space="preserve">Target Outreach: </t>
    </r>
    <r>
      <rPr>
        <sz val="12"/>
        <rFont val="Aptos Narrow"/>
        <family val="2"/>
        <scheme val="minor"/>
      </rPr>
      <t xml:space="preserve">1 child care program
</t>
    </r>
    <r>
      <rPr>
        <b/>
        <sz val="12"/>
        <rFont val="Aptos Narrow"/>
        <family val="2"/>
        <scheme val="minor"/>
      </rPr>
      <t xml:space="preserve">Measurable Outcome: </t>
    </r>
    <r>
      <rPr>
        <sz val="12"/>
        <rFont val="Aptos Narrow"/>
        <family val="2"/>
        <scheme val="minor"/>
      </rPr>
      <t>If at least 1 facility requests partial reimbursement for National accreditation and/or renewal fees, the Board will consider this a successful activity. Number of facilities (at least one) seeking partial reimbursement under this opportunity.</t>
    </r>
  </si>
  <si>
    <t xml:space="preserve">Mental Health Supports
</t>
  </si>
  <si>
    <r>
      <rPr>
        <b/>
        <strike/>
        <sz val="12"/>
        <rFont val="Aptos Narrow"/>
        <family val="2"/>
        <scheme val="minor"/>
      </rPr>
      <t xml:space="preserve">Activity: </t>
    </r>
    <r>
      <rPr>
        <strike/>
        <sz val="12"/>
        <rFont val="Aptos Narrow"/>
        <family val="2"/>
        <scheme val="minor"/>
      </rPr>
      <t>The Board will offer mental health supports to Texas Rising Star program staff, including staff wellness and Teladoc resources. This aligns with the State's allowable plan to support mental health challenges in today's workplace and the Board's plan of continual support for Texas Rising Star facilities. The Board will provide reimbursement for the cost of mental health supports to Texas Rising Star-certified programs only.</t>
    </r>
    <r>
      <rPr>
        <b/>
        <strike/>
        <sz val="12"/>
        <rFont val="Aptos Narrow"/>
        <family val="2"/>
        <scheme val="minor"/>
      </rPr>
      <t xml:space="preserve">
Target Outreach: </t>
    </r>
    <r>
      <rPr>
        <strike/>
        <sz val="12"/>
        <rFont val="Aptos Narrow"/>
        <family val="2"/>
        <scheme val="minor"/>
      </rPr>
      <t>Up to 26 certified programs.</t>
    </r>
    <r>
      <rPr>
        <b/>
        <strike/>
        <sz val="12"/>
        <rFont val="Aptos Narrow"/>
        <family val="2"/>
        <scheme val="minor"/>
      </rPr>
      <t xml:space="preserve">
Measurable Outcome: </t>
    </r>
    <r>
      <rPr>
        <strike/>
        <sz val="12"/>
        <rFont val="Aptos Narrow"/>
        <family val="2"/>
        <scheme val="minor"/>
      </rPr>
      <t xml:space="preserve">The Board will measure success if at least 4 certified Texas Rising Star facilities request reimbursement for their mental health staff supports this fiscal year. Number of facilities that request reimbursement for their mental health staff supports.
</t>
    </r>
    <r>
      <rPr>
        <b/>
        <strike/>
        <sz val="12"/>
        <rFont val="Aptos Narrow"/>
        <family val="2"/>
        <scheme val="minor"/>
      </rPr>
      <t xml:space="preserve">
</t>
    </r>
    <r>
      <rPr>
        <b/>
        <sz val="12"/>
        <rFont val="Aptos Narrow"/>
        <family val="2"/>
        <scheme val="minor"/>
      </rPr>
      <t xml:space="preserve">Update Q3: </t>
    </r>
    <r>
      <rPr>
        <sz val="12"/>
        <rFont val="Aptos Narrow"/>
        <family val="2"/>
        <scheme val="minor"/>
      </rPr>
      <t>Change in quarter implementation due to delay in initiation. Board continues to work to provide this activity.</t>
    </r>
    <r>
      <rPr>
        <b/>
        <sz val="12"/>
        <rFont val="Aptos Narrow"/>
        <family val="2"/>
        <scheme val="minor"/>
      </rPr>
      <t xml:space="preserve">
</t>
    </r>
    <r>
      <rPr>
        <b/>
        <sz val="12"/>
        <color rgb="FFC00000"/>
        <rFont val="Aptos Narrow"/>
        <family val="2"/>
        <scheme val="minor"/>
      </rPr>
      <t xml:space="preserve">Update Q4: </t>
    </r>
    <r>
      <rPr>
        <sz val="12"/>
        <color rgb="FFC00000"/>
        <rFont val="Aptos Narrow"/>
        <family val="2"/>
        <scheme val="minor"/>
      </rPr>
      <t>This activity was never implemented due to limited staff. The unused funds ($5,452) were reallocated to the Materials and Equipment Reimbursement Grant.</t>
    </r>
  </si>
  <si>
    <t>Workforce Solutions of West Central Texas Board Staff used an early learning program survey, Texas Rising Star staff survey and input from the local Early Childhood Advisory council to determine the activities that will be offered to improve the quality of child care services in the Board's service delivery area. The success of these quality initiatives will be measured by the achievement of goals associated with each element of the Board's Child Care Quality Plan as outlined below. 
In addition, improving the quality of child care services and supporting improved school readiness through higher-quality child care is part of the Board's strategy for addressing the identified education and skill needs of the workforce as outlined in the Board's Strategic and Operation Plan. The Board's Child Care Quality Plan addresses these needs by employing Early Childhood Specialists who mentor and provide technical assistance for Texas Rising Star programs (or those working to become certified), and partnering with other organizations to provide professional development opportunities, as well as to enhance and expand the availability of quality child care and early learning experience.</t>
  </si>
  <si>
    <t>Infant Toddler Specialist Personnel Costs</t>
  </si>
  <si>
    <r>
      <rPr>
        <b/>
        <sz val="12"/>
        <color theme="1"/>
        <rFont val="Aptos Narrow"/>
        <family val="2"/>
        <scheme val="minor"/>
      </rPr>
      <t>Activity</t>
    </r>
    <r>
      <rPr>
        <sz val="12"/>
        <color theme="1"/>
        <rFont val="Aptos Narrow"/>
        <family val="2"/>
        <scheme val="minor"/>
      </rPr>
      <t xml:space="preserve">: The Board shall maintain .75 FTE for an Infant Toddler Specialist. This person will work closely with Texas Rising Star mentor staff, infant/toddler teachers and directors. This activity is designed to assist staff and teachers that work with infants and toddlers to strengthen their teaching practices and to achieve and maintain quality standards by providing mentoring and technical assistance. 
</t>
    </r>
    <r>
      <rPr>
        <b/>
        <sz val="12"/>
        <color theme="1"/>
        <rFont val="Aptos Narrow"/>
        <family val="2"/>
        <scheme val="minor"/>
      </rPr>
      <t>Target Outreach:</t>
    </r>
    <r>
      <rPr>
        <sz val="12"/>
        <color theme="1"/>
        <rFont val="Aptos Narrow"/>
        <family val="2"/>
        <scheme val="minor"/>
      </rPr>
      <t xml:space="preserve"> The Infant Toddler Specialist will provide support to the </t>
    </r>
    <r>
      <rPr>
        <sz val="12"/>
        <rFont val="Aptos Narrow"/>
        <family val="2"/>
        <scheme val="minor"/>
      </rPr>
      <t>92</t>
    </r>
    <r>
      <rPr>
        <sz val="12"/>
        <color theme="1"/>
        <rFont val="Aptos Narrow"/>
        <family val="2"/>
        <scheme val="minor"/>
      </rPr>
      <t xml:space="preserve"> CCS child care programs
</t>
    </r>
    <r>
      <rPr>
        <b/>
        <sz val="12"/>
        <color theme="1"/>
        <rFont val="Aptos Narrow"/>
        <family val="2"/>
        <scheme val="minor"/>
      </rPr>
      <t>Measurable Outcome:</t>
    </r>
    <r>
      <rPr>
        <sz val="12"/>
        <color theme="1"/>
        <rFont val="Aptos Narrow"/>
        <family val="2"/>
        <scheme val="minor"/>
      </rPr>
      <t xml:space="preserve"> Success will be measured by the number of providers impacted by the ITSN materials. The Board goal is 50%.</t>
    </r>
  </si>
  <si>
    <t>Outdoor Gross Motor Equipment for Certified Programs (Toddler)</t>
  </si>
  <si>
    <t xml:space="preserve">CCQ &amp; CQF </t>
  </si>
  <si>
    <r>
      <rPr>
        <b/>
        <sz val="12"/>
        <rFont val="Aptos Narrow"/>
        <family val="2"/>
        <scheme val="minor"/>
      </rPr>
      <t>Activity</t>
    </r>
    <r>
      <rPr>
        <sz val="12"/>
        <rFont val="Aptos Narrow"/>
        <family val="2"/>
        <scheme val="minor"/>
      </rPr>
      <t xml:space="preserve">: The Board will provide one-time amount for programs to purchase gross motor outdoor equipment for toddlers in their care. This amount will be based on certification level and number of infant/toddler classrooms. This activity is based on feedback provided by early learning programs and mentor staff. It is designed to help teacher child interaction while on outdoors. 
</t>
    </r>
    <r>
      <rPr>
        <b/>
        <sz val="12"/>
        <rFont val="Aptos Narrow"/>
        <family val="2"/>
        <scheme val="minor"/>
      </rPr>
      <t xml:space="preserve">Target Outreach: </t>
    </r>
    <r>
      <rPr>
        <sz val="12"/>
        <rFont val="Aptos Narrow"/>
        <family val="2"/>
        <scheme val="minor"/>
      </rPr>
      <t xml:space="preserve">Board goal will be to implement this equipment in 50 programs.
</t>
    </r>
    <r>
      <rPr>
        <b/>
        <sz val="12"/>
        <rFont val="Aptos Narrow"/>
        <family val="2"/>
        <scheme val="minor"/>
      </rPr>
      <t xml:space="preserve">Measurable Outcome: </t>
    </r>
    <r>
      <rPr>
        <sz val="12"/>
        <rFont val="Aptos Narrow"/>
        <family val="2"/>
        <scheme val="minor"/>
      </rPr>
      <t>Success will be measured by</t>
    </r>
    <r>
      <rPr>
        <b/>
        <sz val="12"/>
        <rFont val="Aptos Narrow"/>
        <family val="2"/>
        <scheme val="minor"/>
      </rPr>
      <t xml:space="preserve"> </t>
    </r>
    <r>
      <rPr>
        <sz val="12"/>
        <rFont val="Aptos Narrow"/>
        <family val="2"/>
        <scheme val="minor"/>
      </rPr>
      <t xml:space="preserve">how many programs receive gross motor materials for infants and toddlers. Board goal is a 100%. </t>
    </r>
    <r>
      <rPr>
        <b/>
        <sz val="12"/>
        <rFont val="Aptos Narrow"/>
        <family val="2"/>
        <scheme val="minor"/>
      </rPr>
      <t xml:space="preserve">
</t>
    </r>
    <r>
      <rPr>
        <i/>
        <sz val="12"/>
        <rFont val="Aptos Narrow"/>
        <family val="2"/>
        <scheme val="minor"/>
      </rPr>
      <t>$63,497 will be CCQ funding and $163,450 will be CQF funding.</t>
    </r>
    <r>
      <rPr>
        <b/>
        <sz val="12"/>
        <rFont val="Aptos Narrow"/>
        <family val="2"/>
        <scheme val="minor"/>
      </rPr>
      <t xml:space="preserve">
Update Q3:</t>
    </r>
    <r>
      <rPr>
        <sz val="12"/>
        <rFont val="Aptos Narrow"/>
        <family val="2"/>
        <scheme val="minor"/>
      </rPr>
      <t xml:space="preserve"> Increased funding by $39,812 ($23,450 CQF from Tiered Monetary Incentive and $16,632 CCQ from PD opportunities)</t>
    </r>
  </si>
  <si>
    <t xml:space="preserve">CDA Courses and Certification Scholarships </t>
  </si>
  <si>
    <r>
      <rPr>
        <b/>
        <sz val="12"/>
        <rFont val="Aptos Narrow"/>
        <family val="2"/>
        <scheme val="minor"/>
      </rPr>
      <t>Activity</t>
    </r>
    <r>
      <rPr>
        <sz val="12"/>
        <rFont val="Aptos Narrow"/>
        <family val="2"/>
        <scheme val="minor"/>
      </rPr>
      <t xml:space="preserve">: Board will pay tuition and fees up to $500 for caregivers employed by a CCS program to attend CDA classes. CDA assessment scholarships of $425 per student will be paid directly to the CDA Council to cover the cost of the CDA certification exam. This activity is designed to assist early learning programs in achieving and maintaining quality standards by providing training relative to director/teacher qualifications. 
</t>
    </r>
    <r>
      <rPr>
        <b/>
        <sz val="12"/>
        <rFont val="Aptos Narrow"/>
        <family val="2"/>
        <scheme val="minor"/>
      </rPr>
      <t>Target Outreach:</t>
    </r>
    <r>
      <rPr>
        <sz val="12"/>
        <rFont val="Aptos Narrow"/>
        <family val="2"/>
        <scheme val="minor"/>
      </rPr>
      <t xml:space="preserve"> The Board will outreach all CCS programs, with class enrollment capped at 25 per session. CDA Sessions will be offered twice</t>
    </r>
    <r>
      <rPr>
        <b/>
        <sz val="12"/>
        <rFont val="Aptos Narrow"/>
        <family val="2"/>
        <scheme val="minor"/>
      </rPr>
      <t xml:space="preserve"> </t>
    </r>
    <r>
      <rPr>
        <sz val="12"/>
        <rFont val="Aptos Narrow"/>
        <family val="2"/>
        <scheme val="minor"/>
      </rPr>
      <t xml:space="preserve">throughout the fiscal year; for a total of up to 50 participants.
</t>
    </r>
    <r>
      <rPr>
        <b/>
        <sz val="12"/>
        <rFont val="Aptos Narrow"/>
        <family val="2"/>
        <scheme val="minor"/>
      </rPr>
      <t xml:space="preserve">Measurable Outcome: </t>
    </r>
    <r>
      <rPr>
        <sz val="12"/>
        <rFont val="Aptos Narrow"/>
        <family val="2"/>
        <scheme val="minor"/>
      </rPr>
      <t>Success will be measured by</t>
    </r>
    <r>
      <rPr>
        <b/>
        <sz val="12"/>
        <rFont val="Aptos Narrow"/>
        <family val="2"/>
        <scheme val="minor"/>
      </rPr>
      <t xml:space="preserve"> </t>
    </r>
    <r>
      <rPr>
        <sz val="12"/>
        <rFont val="Aptos Narrow"/>
        <family val="2"/>
        <scheme val="minor"/>
      </rPr>
      <t>the number of students who complete CDA coursework and become CDA certified. Board goal is 75% of students enrolled will complete the CDA coursework, and 50% of students that completed coursework will become CDA certified.</t>
    </r>
  </si>
  <si>
    <r>
      <rPr>
        <b/>
        <sz val="12"/>
        <rFont val="Aptos Narrow"/>
        <family val="2"/>
        <scheme val="minor"/>
      </rPr>
      <t>Activity</t>
    </r>
    <r>
      <rPr>
        <sz val="12"/>
        <rFont val="Aptos Narrow"/>
        <family val="2"/>
        <scheme val="minor"/>
      </rPr>
      <t xml:space="preserve">: Board will allocate funds to pay for training associated with needs identified by early learning program needs survey and Texas Rising Star mentors. The two subjects with the most interest are guidance and discipline and teacher child interaction. This activity is intended to assist child care programs with specific training needs. 
</t>
    </r>
    <r>
      <rPr>
        <b/>
        <sz val="12"/>
        <rFont val="Aptos Narrow"/>
        <family val="2"/>
        <scheme val="minor"/>
      </rPr>
      <t>Target Outreach:</t>
    </r>
    <r>
      <rPr>
        <sz val="12"/>
        <rFont val="Aptos Narrow"/>
        <family val="2"/>
        <scheme val="minor"/>
      </rPr>
      <t xml:space="preserve"> All CCS programs will be outreached and encouraged to attended with a goal of 100 total attendees. 
</t>
    </r>
    <r>
      <rPr>
        <b/>
        <sz val="12"/>
        <rFont val="Aptos Narrow"/>
        <family val="2"/>
        <scheme val="minor"/>
      </rPr>
      <t xml:space="preserve">Measurable Outcome: </t>
    </r>
    <r>
      <rPr>
        <sz val="12"/>
        <rFont val="Aptos Narrow"/>
        <family val="2"/>
        <scheme val="minor"/>
      </rPr>
      <t xml:space="preserve">Success will be measured by the number of attendees at the trainings that are offered. Board goal is 60% participation of total amount that signed up for the training.
</t>
    </r>
    <r>
      <rPr>
        <b/>
        <sz val="12"/>
        <rFont val="Aptos Narrow"/>
        <family val="2"/>
        <scheme val="minor"/>
      </rPr>
      <t>Update Q3:</t>
    </r>
    <r>
      <rPr>
        <sz val="12"/>
        <rFont val="Aptos Narrow"/>
        <family val="2"/>
        <scheme val="minor"/>
      </rPr>
      <t xml:space="preserve"> Decreased funding by $16,362 which was moved to Outdoor Gross Motor Equipment activity</t>
    </r>
  </si>
  <si>
    <t>Texas Rising Star Personnel Costs (mentors)</t>
  </si>
  <si>
    <r>
      <rPr>
        <b/>
        <sz val="12"/>
        <rFont val="Aptos Narrow"/>
        <family val="2"/>
        <scheme val="minor"/>
      </rPr>
      <t>Activity</t>
    </r>
    <r>
      <rPr>
        <sz val="12"/>
        <rFont val="Aptos Narrow"/>
        <family val="2"/>
        <scheme val="minor"/>
      </rPr>
      <t xml:space="preserve">: Maintain 4 full time mentor staff throughout FY25 in order to provide mentoring services and technical assistance to early learning programs to support obtaining, maintaining or increasing Texas Rising Star star-levels. This activity is designed to assist early learning programs to improve teacher-child interactions and improve the quality of early learning environments. 
</t>
    </r>
    <r>
      <rPr>
        <b/>
        <sz val="12"/>
        <rFont val="Aptos Narrow"/>
        <family val="2"/>
        <scheme val="minor"/>
      </rPr>
      <t>Target Outreach:</t>
    </r>
    <r>
      <rPr>
        <sz val="12"/>
        <rFont val="Aptos Narrow"/>
        <family val="2"/>
        <scheme val="minor"/>
      </rPr>
      <t xml:space="preserve"> Texas Rising Star mentors will provide mentoring services to all directors and teachers of early learning programs  that are currently certified and those with Entry Level designation and are working on achieving certification. Currently the Board has 92 total child care programs participating in CCS. Board goal is to prepare up to 45 child care programs for assessment and/or recertification.
</t>
    </r>
    <r>
      <rPr>
        <b/>
        <sz val="12"/>
        <rFont val="Aptos Narrow"/>
        <family val="2"/>
        <scheme val="minor"/>
      </rPr>
      <t xml:space="preserve">Measurable Outcome: </t>
    </r>
    <r>
      <rPr>
        <sz val="12"/>
        <rFont val="Aptos Narrow"/>
        <family val="2"/>
        <scheme val="minor"/>
      </rPr>
      <t>Success will be measured</t>
    </r>
    <r>
      <rPr>
        <b/>
        <sz val="12"/>
        <rFont val="Aptos Narrow"/>
        <family val="2"/>
        <scheme val="minor"/>
      </rPr>
      <t xml:space="preserve"> </t>
    </r>
    <r>
      <rPr>
        <sz val="12"/>
        <rFont val="Aptos Narrow"/>
        <family val="2"/>
        <scheme val="minor"/>
      </rPr>
      <t xml:space="preserve">by the number of Entry Level CCS programs who begin/complete their Texas Rising Star certification journey in FY25; as well as certified programs that are scheduled for recertification. Board goal is 50%.
</t>
    </r>
    <r>
      <rPr>
        <b/>
        <sz val="12"/>
        <rFont val="Aptos Narrow"/>
        <family val="2"/>
        <scheme val="minor"/>
      </rPr>
      <t xml:space="preserve">Update Q3: </t>
    </r>
    <r>
      <rPr>
        <sz val="12"/>
        <rFont val="Aptos Narrow"/>
        <family val="2"/>
        <scheme val="minor"/>
      </rPr>
      <t>Funding changed from Other to CCQ.</t>
    </r>
  </si>
  <si>
    <t>Texas Rising Star Personnel Costs (Quality Manager)</t>
  </si>
  <si>
    <r>
      <rPr>
        <b/>
        <sz val="12"/>
        <rFont val="Aptos Narrow"/>
        <family val="2"/>
        <scheme val="minor"/>
      </rPr>
      <t>Activity</t>
    </r>
    <r>
      <rPr>
        <sz val="12"/>
        <rFont val="Aptos Narrow"/>
        <family val="2"/>
        <scheme val="minor"/>
      </rPr>
      <t xml:space="preserve">: The Board will maintain .75 FTE for staff that is assigned to manage all quality activities to include mentor staff throughout FY25. This position will support child care programs, mentors, and manage all quality activities.
</t>
    </r>
    <r>
      <rPr>
        <b/>
        <sz val="12"/>
        <rFont val="Aptos Narrow"/>
        <family val="2"/>
        <scheme val="minor"/>
      </rPr>
      <t xml:space="preserve">Target Outreach: </t>
    </r>
    <r>
      <rPr>
        <sz val="12"/>
        <rFont val="Aptos Narrow"/>
        <family val="2"/>
        <scheme val="minor"/>
      </rPr>
      <t xml:space="preserve">Manager will support up to 5 mentors and 92 CCS programs.
</t>
    </r>
    <r>
      <rPr>
        <b/>
        <sz val="12"/>
        <rFont val="Aptos Narrow"/>
        <family val="2"/>
        <scheme val="minor"/>
      </rPr>
      <t xml:space="preserve">Measurable Outcome: </t>
    </r>
    <r>
      <rPr>
        <sz val="12"/>
        <rFont val="Aptos Narrow"/>
        <family val="2"/>
        <scheme val="minor"/>
      </rPr>
      <t xml:space="preserve">This activity will be measured by how many hours are spent on specific quality activities and mentor support services. </t>
    </r>
  </si>
  <si>
    <t>Tiered Monetary Incentive</t>
  </si>
  <si>
    <r>
      <rPr>
        <b/>
        <sz val="12"/>
        <rFont val="Aptos Narrow"/>
        <family val="2"/>
        <scheme val="minor"/>
      </rPr>
      <t>Activity</t>
    </r>
    <r>
      <rPr>
        <sz val="12"/>
        <rFont val="Aptos Narrow"/>
        <family val="2"/>
        <scheme val="minor"/>
      </rPr>
      <t xml:space="preserve">: The Board will provide a one-time monetary incentive to all CCS programs to help obtain, maintain, or increase star level. These incentives will be based on Entry level and certification level. This incentive will be used to purchase materials needs based on areas identified by input from assessment results as well as feedback from the Texas Rising Star mentor. This activity is designed to assist early learning programs in achieving and maintaining quality standards by providing them with materials and equipment needed to assist teachers in implementing developmentally appropriate practices in the classroom. Incentive amounts will be as follows: Entry level= $8,000, Two-Star = $6,000, Three-Star = $4,000, Four-Star = $2,000. 
</t>
    </r>
    <r>
      <rPr>
        <b/>
        <sz val="12"/>
        <rFont val="Aptos Narrow"/>
        <family val="2"/>
        <scheme val="minor"/>
      </rPr>
      <t>Target Outreach:</t>
    </r>
    <r>
      <rPr>
        <sz val="12"/>
        <rFont val="Aptos Narrow"/>
        <family val="2"/>
        <scheme val="minor"/>
      </rPr>
      <t xml:space="preserve"> This incentive will be provided to 90 CCS programs. 
</t>
    </r>
    <r>
      <rPr>
        <b/>
        <sz val="12"/>
        <rFont val="Aptos Narrow"/>
        <family val="2"/>
        <scheme val="minor"/>
      </rPr>
      <t xml:space="preserve">Measurable Outcome: </t>
    </r>
    <r>
      <rPr>
        <sz val="12"/>
        <rFont val="Aptos Narrow"/>
        <family val="2"/>
        <scheme val="minor"/>
      </rPr>
      <t>Success will be measured</t>
    </r>
    <r>
      <rPr>
        <b/>
        <sz val="12"/>
        <rFont val="Aptos Narrow"/>
        <family val="2"/>
        <scheme val="minor"/>
      </rPr>
      <t xml:space="preserve"> </t>
    </r>
    <r>
      <rPr>
        <sz val="12"/>
        <rFont val="Aptos Narrow"/>
        <family val="2"/>
        <scheme val="minor"/>
      </rPr>
      <t>by the number of early learning programs that sign CCS agreements, programs that receive certification upon initial assessment and programs that increase in star level. The Board goal will be to have</t>
    </r>
    <r>
      <rPr>
        <b/>
        <sz val="12"/>
        <rFont val="Aptos Narrow"/>
        <family val="2"/>
        <scheme val="minor"/>
      </rPr>
      <t xml:space="preserve"> </t>
    </r>
    <r>
      <rPr>
        <sz val="12"/>
        <rFont val="Aptos Narrow"/>
        <family val="2"/>
        <scheme val="minor"/>
      </rPr>
      <t xml:space="preserve">2 programs sign a CCS agreement, have 10 programs receive certification upon assessment and have 2 programs raise star level. 
</t>
    </r>
    <r>
      <rPr>
        <b/>
        <sz val="12"/>
        <rFont val="Aptos Narrow"/>
        <family val="2"/>
        <scheme val="minor"/>
      </rPr>
      <t xml:space="preserve">Update Q3: </t>
    </r>
    <r>
      <rPr>
        <sz val="12"/>
        <rFont val="Aptos Narrow"/>
        <family val="2"/>
        <scheme val="minor"/>
      </rPr>
      <t>decreased funding by $102,775 ($79,325 which was moved to Wage Supplement Supports and $23,450 which was moved to Outdoor Gross Motor)</t>
    </r>
  </si>
  <si>
    <t>Consumer education and outreach materials</t>
  </si>
  <si>
    <r>
      <rPr>
        <b/>
        <sz val="12"/>
        <rFont val="Aptos Narrow"/>
        <family val="2"/>
        <scheme val="minor"/>
      </rPr>
      <t>Activity</t>
    </r>
    <r>
      <rPr>
        <sz val="12"/>
        <rFont val="Aptos Narrow"/>
        <family val="2"/>
        <scheme val="minor"/>
      </rPr>
      <t xml:space="preserve">: The Board shall promote to parents and the general public the importance of quality child care by providing banners and other related materials to assist in identifying quality child care programs, as well as promote the results of Texas Rising Star assessments. This aligns with the Boards plan help families identify quality places to take their children so they can attend work and/or school. This activity is designed to assist early learning programs by promoting their Texas Rising Star status both within their community and systemwide. 
</t>
    </r>
    <r>
      <rPr>
        <b/>
        <sz val="12"/>
        <rFont val="Aptos Narrow"/>
        <family val="2"/>
        <scheme val="minor"/>
      </rPr>
      <t>Target Outreach:</t>
    </r>
    <r>
      <rPr>
        <sz val="12"/>
        <rFont val="Aptos Narrow"/>
        <family val="2"/>
        <scheme val="minor"/>
      </rPr>
      <t xml:space="preserve"> Board goal is to provide banners and framed certificates to all 93 CCS programs who achieve Texas Rising Star status, or raise their Texas Rising Star star-level in FY25. 
</t>
    </r>
    <r>
      <rPr>
        <b/>
        <sz val="12"/>
        <rFont val="Aptos Narrow"/>
        <family val="2"/>
        <scheme val="minor"/>
      </rPr>
      <t xml:space="preserve">Measurable Outcome: </t>
    </r>
    <r>
      <rPr>
        <sz val="12"/>
        <rFont val="Aptos Narrow"/>
        <family val="2"/>
        <scheme val="minor"/>
      </rPr>
      <t>Success will be measured by</t>
    </r>
    <r>
      <rPr>
        <b/>
        <sz val="12"/>
        <rFont val="Aptos Narrow"/>
        <family val="2"/>
        <scheme val="minor"/>
      </rPr>
      <t xml:space="preserve"> </t>
    </r>
    <r>
      <rPr>
        <sz val="12"/>
        <rFont val="Aptos Narrow"/>
        <family val="2"/>
        <scheme val="minor"/>
      </rPr>
      <t xml:space="preserve">an increase in parents choosing Texas Rising Star care for their children. Board goal is to increase awareness through the use of printed flyers, social media coverage, and identifying Texas Rising Star providers on the Board's web site. </t>
    </r>
  </si>
  <si>
    <t xml:space="preserve">TECPDS SME Personnel Costs </t>
  </si>
  <si>
    <r>
      <rPr>
        <b/>
        <sz val="12"/>
        <rFont val="Aptos Narrow"/>
        <family val="2"/>
        <scheme val="minor"/>
      </rPr>
      <t>Activity</t>
    </r>
    <r>
      <rPr>
        <sz val="12"/>
        <rFont val="Aptos Narrow"/>
        <family val="2"/>
        <scheme val="minor"/>
      </rPr>
      <t>: The Board shall maintain .50 FTE for the TECPDS SME throughout FY25, to provide specific and specialized help with all things related to TECPDS, and to collect TECPDS data to assist in identifying training needs (with input from mentor staff, Early Childhood Advisory Council, etc.). This position will help child care program directors create and maintain a Texas Workforce registry account</t>
    </r>
    <r>
      <rPr>
        <b/>
        <sz val="12"/>
        <rFont val="Aptos Narrow"/>
        <family val="2"/>
        <scheme val="minor"/>
      </rPr>
      <t xml:space="preserve"> </t>
    </r>
    <r>
      <rPr>
        <sz val="12"/>
        <rFont val="Aptos Narrow"/>
        <family val="2"/>
        <scheme val="minor"/>
      </rPr>
      <t xml:space="preserve">for their operation. This position will also maintain the LWDB organizational dashboard as well as validate all information put in the TECPDS system. 
</t>
    </r>
    <r>
      <rPr>
        <b/>
        <sz val="12"/>
        <rFont val="Aptos Narrow"/>
        <family val="2"/>
        <scheme val="minor"/>
      </rPr>
      <t>Target Outreach:</t>
    </r>
    <r>
      <rPr>
        <sz val="12"/>
        <rFont val="Aptos Narrow"/>
        <family val="2"/>
        <scheme val="minor"/>
      </rPr>
      <t xml:space="preserve"> Currently they Board has 92 total child care programs participating in CCS and all programs will receive support by this staff.
</t>
    </r>
    <r>
      <rPr>
        <b/>
        <sz val="12"/>
        <rFont val="Aptos Narrow"/>
        <family val="2"/>
        <scheme val="minor"/>
      </rPr>
      <t xml:space="preserve">Measurable Outcome: </t>
    </r>
    <r>
      <rPr>
        <sz val="12"/>
        <rFont val="Aptos Narrow"/>
        <family val="2"/>
        <scheme val="minor"/>
      </rPr>
      <t>The success of this activity will be measured by</t>
    </r>
    <r>
      <rPr>
        <b/>
        <sz val="12"/>
        <rFont val="Aptos Narrow"/>
        <family val="2"/>
        <scheme val="minor"/>
      </rPr>
      <t xml:space="preserve"> </t>
    </r>
    <r>
      <rPr>
        <sz val="12"/>
        <rFont val="Aptos Narrow"/>
        <family val="2"/>
        <scheme val="minor"/>
      </rPr>
      <t xml:space="preserve">how many hours are spent on specific quality activities and mentor support services. The Boards goals is to help 15 programs upload training certificates and have all staff at these providers connect on TECPDS. The SME will help 2 directors connect to their centers and get the TECPDS accounts complete. </t>
    </r>
  </si>
  <si>
    <t>Wage Supplement Supports (stipends for child care workers)</t>
  </si>
  <si>
    <r>
      <rPr>
        <b/>
        <sz val="12"/>
        <rFont val="Aptos Narrow"/>
        <family val="2"/>
        <scheme val="minor"/>
      </rPr>
      <t>Activity</t>
    </r>
    <r>
      <rPr>
        <sz val="12"/>
        <rFont val="Aptos Narrow"/>
        <family val="2"/>
        <scheme val="minor"/>
      </rPr>
      <t xml:space="preserve">: The Board shall provide to all currently employed child care workers at a CCS program a stipend reflective of the certification level of the child care program they are currently employed at. After surveying child care programs and mentors, 83% of all participants felt that it would be beneficial to provide incentives to early childhood staff to help with retention, which will enhance the quality of care with continuity of staff. All CCS programs will have to apply for these funds by completing a spreadsheet with required information and submit by specific date. 
</t>
    </r>
    <r>
      <rPr>
        <b/>
        <sz val="12"/>
        <rFont val="Aptos Narrow"/>
        <family val="2"/>
        <scheme val="minor"/>
      </rPr>
      <t xml:space="preserve">Target Outreach: </t>
    </r>
    <r>
      <rPr>
        <sz val="12"/>
        <rFont val="Aptos Narrow"/>
        <family val="2"/>
        <scheme val="minor"/>
      </rPr>
      <t xml:space="preserve">The Board estimates that staff at approximately 90 CCS program locations will be impacted, with the potential to provide 487 wage supplements.
</t>
    </r>
    <r>
      <rPr>
        <b/>
        <sz val="12"/>
        <rFont val="Aptos Narrow"/>
        <family val="2"/>
        <scheme val="minor"/>
      </rPr>
      <t>Measurable Outcome:</t>
    </r>
    <r>
      <rPr>
        <sz val="12"/>
        <rFont val="Aptos Narrow"/>
        <family val="2"/>
        <scheme val="minor"/>
      </rPr>
      <t xml:space="preserve"> Success will be measured by the number of staff that receive an incentive check. Board goal is to pay out incentives to 487 participants thus, 100% of the potential staff to receive an incentive.
</t>
    </r>
    <r>
      <rPr>
        <b/>
        <sz val="12"/>
        <rFont val="Aptos Narrow"/>
        <family val="2"/>
        <scheme val="minor"/>
      </rPr>
      <t xml:space="preserve">Update Q3: </t>
    </r>
    <r>
      <rPr>
        <sz val="12"/>
        <rFont val="Aptos Narrow"/>
        <family val="2"/>
        <scheme val="minor"/>
      </rPr>
      <t>Increased funding by $79,325 which was taken from the tiered Monetary Incentive activity</t>
    </r>
  </si>
  <si>
    <r>
      <rPr>
        <i/>
        <strike/>
        <sz val="12"/>
        <color rgb="FF4F0000"/>
        <rFont val="Aptos Narrow"/>
        <family val="2"/>
        <scheme val="minor"/>
      </rPr>
      <t xml:space="preserve">Mental Health and Wellness Training and or Materials and Resources and Supports </t>
    </r>
    <r>
      <rPr>
        <i/>
        <sz val="12"/>
        <color rgb="FF4F0000"/>
        <rFont val="Aptos Narrow"/>
        <family val="2"/>
        <scheme val="minor"/>
      </rPr>
      <t xml:space="preserve">
Family Engagement Training</t>
    </r>
  </si>
  <si>
    <r>
      <t xml:space="preserve"> S</t>
    </r>
    <r>
      <rPr>
        <sz val="12"/>
        <color rgb="FF222222"/>
        <rFont val="Aptos Narrow"/>
        <family val="2"/>
        <scheme val="minor"/>
      </rPr>
      <t>h</t>
    </r>
    <r>
      <rPr>
        <i/>
        <sz val="12"/>
        <color rgb="FF222222"/>
        <rFont val="Aptos Narrow"/>
        <family val="2"/>
        <scheme val="minor"/>
      </rPr>
      <t xml:space="preserve">ared Services </t>
    </r>
  </si>
  <si>
    <r>
      <t xml:space="preserve">Activity: </t>
    </r>
    <r>
      <rPr>
        <strike/>
        <sz val="12"/>
        <color rgb="FF4B4B4B"/>
        <rFont val="Aptos Narrow"/>
        <family val="2"/>
        <scheme val="minor"/>
      </rPr>
      <t>This aligns with the Board's plan to continually support ongoing professional development activities for Entry Level and certified Texas Rising Star programs. The Board will provide reimbursement of CPR/First Aid Trainings.</t>
    </r>
    <r>
      <rPr>
        <b/>
        <strike/>
        <sz val="12"/>
        <color rgb="FF4B4B4B"/>
        <rFont val="Aptos Narrow"/>
        <family val="2"/>
        <scheme val="minor"/>
      </rPr>
      <t xml:space="preserve">
Target Outreach: </t>
    </r>
    <r>
      <rPr>
        <strike/>
        <sz val="12"/>
        <color rgb="FF4B4B4B"/>
        <rFont val="Aptos Narrow"/>
        <family val="2"/>
        <scheme val="minor"/>
      </rPr>
      <t>4 staff members from each CCS 52 programs (total of 208 participants)</t>
    </r>
    <r>
      <rPr>
        <b/>
        <strike/>
        <sz val="12"/>
        <color rgb="FF4B4B4B"/>
        <rFont val="Aptos Narrow"/>
        <family val="2"/>
        <scheme val="minor"/>
      </rPr>
      <t xml:space="preserve">
Measurable Outcome: </t>
    </r>
    <r>
      <rPr>
        <strike/>
        <sz val="12"/>
        <color rgb="FF4B4B4B"/>
        <rFont val="Aptos Narrow"/>
        <family val="2"/>
        <scheme val="minor"/>
      </rPr>
      <t>The Board will measure success based on the number of participants that request reimbursement for their CPR/First-Aid expenses and compliance with CCR ongoing training requirements for child care program staff.</t>
    </r>
    <r>
      <rPr>
        <b/>
        <strike/>
        <sz val="12"/>
        <color rgb="FF4B4B4B"/>
        <rFont val="Aptos Narrow"/>
        <family val="2"/>
        <scheme val="minor"/>
      </rPr>
      <t xml:space="preserve">  
</t>
    </r>
    <r>
      <rPr>
        <b/>
        <sz val="12"/>
        <color rgb="FF4B4B4B"/>
        <rFont val="Aptos Narrow"/>
        <family val="2"/>
        <scheme val="minor"/>
      </rPr>
      <t xml:space="preserve">Update Q3: </t>
    </r>
    <r>
      <rPr>
        <sz val="12"/>
        <color rgb="FF4B4B4B"/>
        <rFont val="Aptos Narrow"/>
        <family val="2"/>
        <scheme val="minor"/>
      </rPr>
      <t>This activity has been cancelled. The Board determined programs need the ability to submit reimbursements all year instead of one quarter. This activity is being revised and will be offered again in FY26.</t>
    </r>
    <r>
      <rPr>
        <strike/>
        <sz val="12"/>
        <color rgb="FF4B4B4B"/>
        <rFont val="Aptos Narrow"/>
        <family val="2"/>
        <scheme val="minor"/>
      </rPr>
      <t xml:space="preserve">
</t>
    </r>
    <r>
      <rPr>
        <sz val="12"/>
        <color rgb="FF4B4B4B"/>
        <rFont val="Aptos Narrow"/>
        <family val="2"/>
        <scheme val="minor"/>
      </rPr>
      <t xml:space="preserve">Moved $5,388 CCQ to Infant/Toddler Equipment and Materials.                                                                                                                                                                                      </t>
    </r>
  </si>
  <si>
    <r>
      <rPr>
        <b/>
        <sz val="12"/>
        <color rgb="FF4B4B4B"/>
        <rFont val="Aptos Narrow"/>
        <family val="2"/>
        <scheme val="minor"/>
      </rPr>
      <t xml:space="preserve">Activity: </t>
    </r>
    <r>
      <rPr>
        <sz val="12"/>
        <color rgb="FF4B4B4B"/>
        <rFont val="Aptos Narrow"/>
        <family val="2"/>
        <scheme val="minor"/>
      </rPr>
      <t xml:space="preserve">We received high survey results and mentor feedback that quality materials enhance our programs' early learning environments based on Texas Rising Star standards. Of the directors that received quality materials and left comments, 100% of them noted the positive impact that quality materials had for their students. We received 290 applications for the Quality Enrichment Materials opportunity in FY24 which also exemplifies the interest in this initiative in the WSNCT area. WSNCT will offer opportunities for Entry Level and/or assessment ready programs a $1,320 equipment stipend to acquire inclusion resources which meet the needs of the program based on Texas Rising Star Standards, thus, addressing enrichment needs to enhance early learning environments. This aligns with WSNCT Strategic Plan Priority to support early learning programs through mentorship, professional development opportunities, and other quality enrichment activities.
</t>
    </r>
    <r>
      <rPr>
        <b/>
        <sz val="12"/>
        <color rgb="FF4B4B4B"/>
        <rFont val="Aptos Narrow"/>
        <family val="2"/>
        <scheme val="minor"/>
      </rPr>
      <t xml:space="preserve">Target Outreach: </t>
    </r>
    <r>
      <rPr>
        <sz val="12"/>
        <color rgb="FF4B4B4B"/>
        <rFont val="Aptos Narrow"/>
        <family val="2"/>
        <scheme val="minor"/>
      </rPr>
      <t>Our estimated reach for this activity is</t>
    </r>
    <r>
      <rPr>
        <b/>
        <sz val="12"/>
        <color rgb="FF4B4B4B"/>
        <rFont val="Aptos Narrow"/>
        <family val="2"/>
        <scheme val="minor"/>
      </rPr>
      <t xml:space="preserve"> </t>
    </r>
    <r>
      <rPr>
        <sz val="12"/>
        <color rgb="FF4B4B4B"/>
        <rFont val="Aptos Narrow"/>
        <family val="2"/>
        <scheme val="minor"/>
      </rPr>
      <t xml:space="preserve">75 Entry Level and/or assessment ready early learning programs.
</t>
    </r>
    <r>
      <rPr>
        <b/>
        <sz val="12"/>
        <color rgb="FF4B4B4B"/>
        <rFont val="Aptos Narrow"/>
        <family val="2"/>
        <scheme val="minor"/>
      </rPr>
      <t xml:space="preserve">Measurable Outcomes: </t>
    </r>
    <r>
      <rPr>
        <sz val="12"/>
        <color rgb="FF4B4B4B"/>
        <rFont val="Aptos Narrow"/>
        <family val="2"/>
        <scheme val="minor"/>
      </rPr>
      <t xml:space="preserve">We will measure success based on participation and Texas Rising Star assessment scores. 
CCQ $$10,929.00 / CQF $$53,951
</t>
    </r>
    <r>
      <rPr>
        <b/>
        <sz val="12"/>
        <color rgb="FF4B4B4B"/>
        <rFont val="Aptos Narrow"/>
        <family val="2"/>
        <scheme val="minor"/>
      </rPr>
      <t>Update Q3:</t>
    </r>
    <r>
      <rPr>
        <sz val="12"/>
        <color rgb="FF4B4B4B"/>
        <rFont val="Aptos Narrow"/>
        <family val="2"/>
        <scheme val="minor"/>
      </rPr>
      <t xml:space="preserve"> Inclusion Conference Quality Enrichment Materials activity added. Funding for this activity was reallocated from a combination of activities including: 
CQF funding from Child Care Licensing Conference $3,808, Apprenticeship Scholarships $11,948, Professional Development Opportunities $13,670  and Wage Supplement $59,000 activities
CCQ funding from Materials and Equipment $10, 928 activity. 
This is an additional initiative that was added to provide inclusion equipment delivered to each program who attends one of the mini Inclusion Conferences. 
</t>
    </r>
    <r>
      <rPr>
        <b/>
        <sz val="12"/>
        <color rgb="FF4B4B4B"/>
        <rFont val="Aptos Narrow"/>
        <family val="2"/>
        <scheme val="minor"/>
      </rPr>
      <t>Update Q4:</t>
    </r>
    <r>
      <rPr>
        <sz val="12"/>
        <color rgb="FF4B4B4B"/>
        <rFont val="Aptos Narrow"/>
        <family val="2"/>
        <scheme val="minor"/>
      </rPr>
      <t xml:space="preserve"> Inclusion Conference Quality Enrichment Materials was decreased by $34,474 based on confirmed conference attendance. Residual funding was split between Texas Rising Star Quality Enrichment materials (certified) and Wage Supplements. </t>
    </r>
  </si>
  <si>
    <r>
      <rPr>
        <b/>
        <sz val="12"/>
        <color rgb="FF4B4B4B"/>
        <rFont val="Aptos Narrow"/>
        <family val="2"/>
        <scheme val="minor"/>
      </rPr>
      <t xml:space="preserve">Activity: </t>
    </r>
    <r>
      <rPr>
        <sz val="12"/>
        <color rgb="FF4B4B4B"/>
        <rFont val="Aptos Narrow"/>
        <family val="2"/>
        <scheme val="minor"/>
      </rPr>
      <t xml:space="preserve">We received high survey results and mentor feedback that quality materials enhance our program's early learning environments based on Texas Rising Star standards. Of the directors that received quality materials and left comments, 100% of them noted the positive impact that quality materials had for students. We received 290 applications for the Quality Enrichment Materials opportunity in FY24 which also exemplifies the interest in this initiative in the WSNCT area. WSNCT will offer opportunities for Texas Rising Star-certified programs to receive up to a $3,750 equipment stipend to acquire resources which meet the needs of the program based on Texas Rising Star standards. Addressing quality enrichment needs and providing developmentally appropriate resources to enhance early learning environments to increase selected programs Texas Rising Star readiness. This activity aligns with WSNCT Strategic Plan Priority: To support early learning programs through mentorship, professional development opportunities, and other quality enrichment activities.
</t>
    </r>
    <r>
      <rPr>
        <b/>
        <sz val="12"/>
        <color rgb="FF4B4B4B"/>
        <rFont val="Aptos Narrow"/>
        <family val="2"/>
        <scheme val="minor"/>
      </rPr>
      <t xml:space="preserve">Target Outreach: </t>
    </r>
    <r>
      <rPr>
        <sz val="12"/>
        <color rgb="FF4B4B4B"/>
        <rFont val="Aptos Narrow"/>
        <family val="2"/>
        <scheme val="minor"/>
      </rPr>
      <t xml:space="preserve">Our estimated reach for this activity is 115 Texas Rising Star certified programs
</t>
    </r>
    <r>
      <rPr>
        <b/>
        <sz val="12"/>
        <color rgb="FF4B4B4B"/>
        <rFont val="Aptos Narrow"/>
        <family val="2"/>
        <scheme val="minor"/>
      </rPr>
      <t>Measurable Outcome:</t>
    </r>
    <r>
      <rPr>
        <sz val="12"/>
        <color rgb="FF4B4B4B"/>
        <rFont val="Aptos Narrow"/>
        <family val="2"/>
        <scheme val="minor"/>
      </rPr>
      <t xml:space="preserve"> We will measure success based on participation and Texas Rising Star assessment scores. 
CCQ 2%- $355,366 / CQF  4%- $33,940
</t>
    </r>
    <r>
      <rPr>
        <b/>
        <sz val="12"/>
        <color rgb="FF4B4B4B"/>
        <rFont val="Aptos Narrow"/>
        <family val="2"/>
        <scheme val="minor"/>
      </rPr>
      <t xml:space="preserve">Update Q3: </t>
    </r>
    <r>
      <rPr>
        <sz val="12"/>
        <color rgb="FF4B4B4B"/>
        <rFont val="Aptos Narrow"/>
        <family val="2"/>
        <scheme val="minor"/>
      </rPr>
      <t xml:space="preserve">Funding was decreased by $10,928 and reallocated to the Inclusion Conference Materials. 
</t>
    </r>
    <r>
      <rPr>
        <b/>
        <sz val="12"/>
        <color rgb="FF4B4B4B"/>
        <rFont val="Aptos Narrow"/>
        <family val="2"/>
        <scheme val="minor"/>
      </rPr>
      <t>Update Q4:</t>
    </r>
    <r>
      <rPr>
        <sz val="12"/>
        <color rgb="FF4B4B4B"/>
        <rFont val="Aptos Narrow"/>
        <family val="2"/>
        <scheme val="minor"/>
      </rPr>
      <t xml:space="preserve"> Funding was increased by $30,274 which was reallocated from the decrease in Inclusion Conference Quality Enrichment Materials. </t>
    </r>
  </si>
  <si>
    <r>
      <t xml:space="preserve">Activity: </t>
    </r>
    <r>
      <rPr>
        <sz val="12"/>
        <color rgb="FFC00000"/>
        <rFont val="Aptos Narrow"/>
        <family val="2"/>
        <scheme val="minor"/>
      </rPr>
      <t>To provide support to child care programs in increasing CCS enrollment by opening slots for infants and toddlers, the Board will provide furniture, learning materials, and curriculum to infant and toddler classrooms. This activity would address the need of more infant/toddler slots and help parents remain in the workforce thus supporting families with stability in the community.</t>
    </r>
    <r>
      <rPr>
        <b/>
        <sz val="12"/>
        <color rgb="FFC00000"/>
        <rFont val="Aptos Narrow"/>
        <family val="2"/>
        <scheme val="minor"/>
      </rPr>
      <t xml:space="preserve">
Target Outreach: </t>
    </r>
    <r>
      <rPr>
        <sz val="12"/>
        <color rgb="FFC00000"/>
        <rFont val="Aptos Narrow"/>
        <family val="2"/>
        <scheme val="minor"/>
      </rPr>
      <t xml:space="preserve">The estimated reach will be to increase availability within 2 programs (approx. 20 infant and toddler slots) </t>
    </r>
    <r>
      <rPr>
        <b/>
        <sz val="12"/>
        <color rgb="FFC00000"/>
        <rFont val="Aptos Narrow"/>
        <family val="2"/>
        <scheme val="minor"/>
      </rPr>
      <t xml:space="preserve">
Measurable Outcome:</t>
    </r>
    <r>
      <rPr>
        <sz val="12"/>
        <color rgb="FFC00000"/>
        <rFont val="Aptos Narrow"/>
        <family val="2"/>
        <scheme val="minor"/>
      </rPr>
      <t xml:space="preserve"> There will be an increase in the number of infants and toddlers slots available to families.</t>
    </r>
    <r>
      <rPr>
        <b/>
        <sz val="12"/>
        <color rgb="FFC00000"/>
        <rFont val="Aptos Narrow"/>
        <family val="2"/>
        <scheme val="minor"/>
      </rPr>
      <t xml:space="preserve">
Update Q4: </t>
    </r>
    <r>
      <rPr>
        <sz val="12"/>
        <color rgb="FFC00000"/>
        <rFont val="Aptos Narrow"/>
        <family val="2"/>
        <scheme val="minor"/>
      </rPr>
      <t>This activity was added due to a need for an increase in infant and toddler slots in the community. $48,000 was reallocated from the cancelled curriculum training and CDA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</si>
</sst>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s>
  <fonts count="93"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3"/>
      <name val="Aptos Narrow"/>
      <family val="2"/>
      <scheme val="minor"/>
    </font>
    <font>
      <sz val="11"/>
      <color rgb="FF3F3F76"/>
      <name val="Aptos Narrow"/>
      <family val="2"/>
      <scheme val="minor"/>
    </font>
    <font>
      <sz val="12"/>
      <color theme="1"/>
      <name val="Aptos Narrow"/>
      <family val="2"/>
      <scheme val="minor"/>
    </font>
    <font>
      <sz val="12"/>
      <color theme="0"/>
      <name val="Aptos Narrow"/>
      <family val="2"/>
      <scheme val="minor"/>
    </font>
    <font>
      <i/>
      <sz val="12"/>
      <color theme="2" tint="-0.499984740745262"/>
      <name val="Aptos Narrow"/>
      <family val="2"/>
      <scheme val="minor"/>
    </font>
    <font>
      <i/>
      <sz val="18"/>
      <name val="Aptos Narrow"/>
      <family val="2"/>
      <scheme val="minor"/>
    </font>
    <font>
      <sz val="18"/>
      <name val="Aptos Narrow"/>
      <family val="2"/>
      <scheme val="minor"/>
    </font>
    <font>
      <b/>
      <sz val="18"/>
      <name val="Aptos Narrow"/>
      <family val="2"/>
      <scheme val="minor"/>
    </font>
    <font>
      <i/>
      <sz val="12"/>
      <name val="Aptos Narrow"/>
      <family val="2"/>
      <scheme val="minor"/>
    </font>
    <font>
      <sz val="12"/>
      <name val="Aptos Narrow"/>
      <family val="2"/>
      <scheme val="minor"/>
    </font>
    <font>
      <b/>
      <sz val="12"/>
      <name val="Aptos Narrow"/>
      <family val="2"/>
      <scheme val="minor"/>
    </font>
    <font>
      <b/>
      <sz val="12"/>
      <color theme="1"/>
      <name val="Aptos Narrow"/>
      <family val="2"/>
      <scheme val="minor"/>
    </font>
    <font>
      <b/>
      <sz val="14"/>
      <color theme="0"/>
      <name val="Aptos Narrow"/>
      <family val="2"/>
      <scheme val="minor"/>
    </font>
    <font>
      <b/>
      <sz val="16"/>
      <color theme="0"/>
      <name val="Aptos Narrow"/>
      <family val="2"/>
      <scheme val="minor"/>
    </font>
    <font>
      <sz val="12"/>
      <color rgb="FF000000"/>
      <name val="Aptos Narrow"/>
      <family val="2"/>
      <scheme val="minor"/>
    </font>
    <font>
      <b/>
      <sz val="12"/>
      <color rgb="FF000000"/>
      <name val="Aptos Narrow"/>
      <family val="2"/>
      <scheme val="minor"/>
    </font>
    <font>
      <b/>
      <i/>
      <sz val="12"/>
      <name val="Aptos Narrow"/>
      <family val="2"/>
      <scheme val="minor"/>
    </font>
    <font>
      <sz val="12"/>
      <color rgb="FFFF0000"/>
      <name val="Aptos Narrow"/>
      <family val="2"/>
      <scheme val="minor"/>
    </font>
    <font>
      <b/>
      <sz val="12"/>
      <name val="Calibri"/>
      <family val="2"/>
    </font>
    <font>
      <b/>
      <i/>
      <sz val="12"/>
      <name val="Calibri"/>
      <family val="2"/>
    </font>
    <font>
      <sz val="16"/>
      <color theme="1"/>
      <name val="Aptos Narrow"/>
      <family val="2"/>
      <scheme val="minor"/>
    </font>
    <font>
      <sz val="16"/>
      <color theme="0"/>
      <name val="Aptos Narrow"/>
      <family val="2"/>
      <scheme val="minor"/>
    </font>
    <font>
      <b/>
      <sz val="16"/>
      <color theme="3"/>
      <name val="Aptos Narrow"/>
      <family val="2"/>
      <scheme val="minor"/>
    </font>
    <font>
      <sz val="12"/>
      <name val="Aptos Narrow"/>
      <family val="2"/>
    </font>
    <font>
      <sz val="12"/>
      <name val="Calibri"/>
      <family val="2"/>
    </font>
    <font>
      <i/>
      <sz val="12"/>
      <color theme="1"/>
      <name val="Aptos Narrow"/>
      <family val="2"/>
      <scheme val="minor"/>
    </font>
    <font>
      <i/>
      <sz val="16"/>
      <name val="Aptos Narrow"/>
      <family val="2"/>
      <scheme val="minor"/>
    </font>
    <font>
      <i/>
      <sz val="12"/>
      <color rgb="FFFF0000"/>
      <name val="Aptos Narrow"/>
      <family val="2"/>
      <scheme val="minor"/>
    </font>
    <font>
      <sz val="11"/>
      <name val="Aptos Narrow"/>
      <family val="2"/>
      <scheme val="minor"/>
    </font>
    <font>
      <sz val="12"/>
      <color rgb="FF000000"/>
      <name val="Calibri"/>
      <family val="2"/>
    </font>
    <font>
      <b/>
      <sz val="12"/>
      <color rgb="FF000000"/>
      <name val="Calibri"/>
      <family val="2"/>
    </font>
    <font>
      <b/>
      <sz val="12"/>
      <color rgb="FFC00000"/>
      <name val="Aptos Narrow"/>
      <family val="2"/>
      <scheme val="minor"/>
    </font>
    <font>
      <sz val="18"/>
      <color theme="3"/>
      <name val="Aptos Narrow"/>
      <family val="2"/>
      <scheme val="minor"/>
    </font>
    <font>
      <b/>
      <sz val="16"/>
      <name val="Aptos Narrow"/>
      <family val="2"/>
      <scheme val="minor"/>
    </font>
    <font>
      <sz val="11"/>
      <color rgb="FF000000"/>
      <name val="Calibri"/>
      <family val="2"/>
    </font>
    <font>
      <b/>
      <sz val="11"/>
      <color rgb="FF000000"/>
      <name val="Calibri"/>
      <family val="2"/>
    </font>
    <font>
      <sz val="11"/>
      <name val="Calibri"/>
      <family val="2"/>
    </font>
    <font>
      <b/>
      <sz val="11"/>
      <name val="Calibri"/>
      <family val="2"/>
    </font>
    <font>
      <i/>
      <sz val="11"/>
      <color rgb="FF000000"/>
      <name val="Calibri"/>
      <family val="2"/>
    </font>
    <font>
      <b/>
      <sz val="11"/>
      <name val="Aptos Narrow"/>
      <family val="2"/>
      <scheme val="minor"/>
    </font>
    <font>
      <b/>
      <sz val="12"/>
      <color theme="1"/>
      <name val="Calibri"/>
      <family val="2"/>
    </font>
    <font>
      <b/>
      <sz val="12"/>
      <color rgb="FFFF0000"/>
      <name val="Aptos Narrow"/>
      <family val="2"/>
      <scheme val="minor"/>
    </font>
    <font>
      <sz val="8"/>
      <color theme="1"/>
      <name val="Aptos Narrow"/>
      <family val="2"/>
      <scheme val="minor"/>
    </font>
    <font>
      <b/>
      <sz val="8"/>
      <color theme="1"/>
      <name val="Aptos Narrow"/>
      <family val="2"/>
      <scheme val="minor"/>
    </font>
    <font>
      <sz val="8"/>
      <name val="Aptos Narrow"/>
      <family val="2"/>
      <scheme val="minor"/>
    </font>
    <font>
      <b/>
      <sz val="14"/>
      <color rgb="FFFFFFFF"/>
      <name val="Aptos Narrow"/>
      <family val="2"/>
      <scheme val="minor"/>
    </font>
    <font>
      <b/>
      <sz val="16"/>
      <color rgb="FFFFFFFF"/>
      <name val="Aptos Narrow"/>
      <family val="2"/>
      <scheme val="minor"/>
    </font>
    <font>
      <sz val="12"/>
      <color theme="4"/>
      <name val="Aptos Narrow"/>
      <family val="2"/>
      <scheme val="minor"/>
    </font>
    <font>
      <u/>
      <sz val="12"/>
      <name val="Aptos Narrow"/>
      <family val="2"/>
      <scheme val="minor"/>
    </font>
    <font>
      <strike/>
      <sz val="12"/>
      <color rgb="FFFF0000"/>
      <name val="Aptos Narrow"/>
      <family val="2"/>
      <scheme val="minor"/>
    </font>
    <font>
      <strike/>
      <sz val="12"/>
      <color theme="1"/>
      <name val="Aptos Narrow"/>
      <family val="2"/>
      <scheme val="minor"/>
    </font>
    <font>
      <i/>
      <sz val="12"/>
      <color rgb="FFC00000"/>
      <name val="Aptos Narrow"/>
      <family val="2"/>
      <scheme val="minor"/>
    </font>
    <font>
      <strike/>
      <sz val="12"/>
      <name val="Aptos Narrow"/>
      <family val="2"/>
      <scheme val="minor"/>
    </font>
    <font>
      <sz val="12"/>
      <color rgb="FFC00000"/>
      <name val="Aptos Narrow"/>
      <family val="2"/>
      <scheme val="minor"/>
    </font>
    <font>
      <i/>
      <strike/>
      <sz val="12"/>
      <name val="Aptos Narrow"/>
      <family val="2"/>
      <scheme val="minor"/>
    </font>
    <font>
      <b/>
      <strike/>
      <sz val="12"/>
      <name val="Aptos Narrow"/>
      <family val="2"/>
      <scheme val="minor"/>
    </font>
    <font>
      <i/>
      <strike/>
      <sz val="12"/>
      <color rgb="FFC00000"/>
      <name val="Aptos Narrow"/>
      <family val="2"/>
      <scheme val="minor"/>
    </font>
    <font>
      <strike/>
      <sz val="12"/>
      <color rgb="FFC00000"/>
      <name val="Aptos Narrow"/>
      <family val="2"/>
      <scheme val="minor"/>
    </font>
    <font>
      <b/>
      <strike/>
      <sz val="12"/>
      <color rgb="FFC00000"/>
      <name val="Aptos Narrow"/>
      <family val="2"/>
      <scheme val="minor"/>
    </font>
    <font>
      <b/>
      <sz val="12"/>
      <color rgb="FFC00000"/>
      <name val="Calibri"/>
      <family val="2"/>
    </font>
    <font>
      <sz val="12"/>
      <color rgb="FFC00000"/>
      <name val="Calibri"/>
      <family val="2"/>
    </font>
    <font>
      <sz val="11"/>
      <color rgb="FFC00000"/>
      <name val="Aptos Narrow"/>
      <family val="2"/>
      <scheme val="minor"/>
    </font>
    <font>
      <sz val="11"/>
      <color rgb="FFC00000"/>
      <name val="Calibri"/>
      <family val="2"/>
    </font>
    <font>
      <b/>
      <sz val="11"/>
      <color rgb="FFC00000"/>
      <name val="Calibri"/>
      <family val="2"/>
    </font>
    <font>
      <sz val="12"/>
      <color theme="2" tint="-0.49995422223578601"/>
      <name val="Aptos Narrow"/>
      <family val="2"/>
      <scheme val="minor"/>
    </font>
    <font>
      <b/>
      <sz val="12"/>
      <color rgb="FF7030A0"/>
      <name val="Aptos Narrow"/>
      <family val="2"/>
      <scheme val="minor"/>
    </font>
    <font>
      <i/>
      <strike/>
      <sz val="12"/>
      <color theme="1"/>
      <name val="Aptos Narrow"/>
      <family val="2"/>
      <scheme val="minor"/>
    </font>
    <font>
      <i/>
      <sz val="12"/>
      <color rgb="FF000000"/>
      <name val="Aptos Narrow"/>
      <family val="2"/>
      <scheme val="minor"/>
    </font>
    <font>
      <sz val="12"/>
      <color rgb="FF1F4E78"/>
      <name val="Aptos Narrow"/>
      <family val="2"/>
      <scheme val="minor"/>
    </font>
    <font>
      <sz val="12"/>
      <color theme="1"/>
      <name val="Calibri"/>
      <family val="2"/>
    </font>
    <font>
      <b/>
      <i/>
      <sz val="18"/>
      <name val="Aptos Narrow"/>
      <family val="2"/>
      <scheme val="minor"/>
    </font>
    <font>
      <strike/>
      <sz val="11"/>
      <name val="Calibri"/>
      <family val="2"/>
    </font>
    <font>
      <b/>
      <strike/>
      <sz val="11"/>
      <name val="Calibri"/>
      <family val="2"/>
    </font>
    <font>
      <strike/>
      <sz val="11"/>
      <name val="Aptos Narrow"/>
      <family val="2"/>
      <scheme val="minor"/>
    </font>
    <font>
      <i/>
      <sz val="11"/>
      <name val="Aptos Narrow"/>
      <family val="2"/>
      <scheme val="minor"/>
    </font>
    <font>
      <b/>
      <strike/>
      <sz val="12"/>
      <color rgb="FF000000"/>
      <name val="Aptos Narrow"/>
      <family val="2"/>
      <scheme val="minor"/>
    </font>
    <font>
      <strike/>
      <sz val="12"/>
      <color rgb="FF000000"/>
      <name val="Aptos Narrow"/>
      <family val="2"/>
      <scheme val="minor"/>
    </font>
    <font>
      <b/>
      <strike/>
      <sz val="12"/>
      <color theme="1"/>
      <name val="Aptos Narrow"/>
      <family val="2"/>
      <scheme val="minor"/>
    </font>
    <font>
      <sz val="12"/>
      <name val="Aptos Narrow"/>
      <family val="2"/>
      <scheme val="minor"/>
    </font>
    <font>
      <sz val="8"/>
      <color rgb="FF000000"/>
      <name val="Segoe UI"/>
      <family val="2"/>
    </font>
    <font>
      <i/>
      <sz val="12"/>
      <color rgb="FF4F0000"/>
      <name val="Aptos Narrow"/>
      <family val="2"/>
      <scheme val="minor"/>
    </font>
    <font>
      <sz val="12"/>
      <color rgb="FF4F0000"/>
      <name val="Aptos Narrow"/>
      <family val="2"/>
      <scheme val="minor"/>
    </font>
    <font>
      <i/>
      <strike/>
      <sz val="12"/>
      <color rgb="FF4F0000"/>
      <name val="Aptos Narrow"/>
      <family val="2"/>
      <scheme val="minor"/>
    </font>
    <font>
      <i/>
      <sz val="12"/>
      <color rgb="FF222222"/>
      <name val="Aptos Narrow"/>
      <family val="2"/>
      <scheme val="minor"/>
    </font>
    <font>
      <sz val="12"/>
      <color rgb="FF222222"/>
      <name val="Aptos Narrow"/>
      <family val="2"/>
      <scheme val="minor"/>
    </font>
    <font>
      <b/>
      <strike/>
      <sz val="12"/>
      <color rgb="FF4B4B4B"/>
      <name val="Aptos Narrow"/>
      <family val="2"/>
      <scheme val="minor"/>
    </font>
    <font>
      <strike/>
      <sz val="12"/>
      <color rgb="FF4B4B4B"/>
      <name val="Aptos Narrow"/>
      <family val="2"/>
      <scheme val="minor"/>
    </font>
    <font>
      <b/>
      <sz val="12"/>
      <color rgb="FF4B4B4B"/>
      <name val="Aptos Narrow"/>
      <family val="2"/>
      <scheme val="minor"/>
    </font>
    <font>
      <sz val="12"/>
      <color rgb="FF4B4B4B"/>
      <name val="Aptos Narrow"/>
      <family val="2"/>
      <scheme val="minor"/>
    </font>
    <font>
      <i/>
      <sz val="12"/>
      <color rgb="FF5E0000"/>
      <name val="Aptos Narrow"/>
      <family val="2"/>
      <scheme val="minor"/>
    </font>
  </fonts>
  <fills count="36">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5F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FCE4D6"/>
        <bgColor rgb="FF000000"/>
      </patternFill>
    </fill>
    <fill>
      <patternFill patternType="solid">
        <fgColor rgb="FFFCE4D6"/>
        <bgColor indexed="64"/>
      </patternFill>
    </fill>
    <fill>
      <patternFill patternType="solid">
        <fgColor rgb="FFFEF5F0"/>
        <bgColor rgb="FF000000"/>
      </patternFill>
    </fill>
    <fill>
      <patternFill patternType="solid">
        <fgColor rgb="FFFEF2EC"/>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9" tint="0.79995117038483843"/>
        <bgColor indexed="64"/>
      </patternFill>
    </fill>
    <fill>
      <patternFill patternType="solid">
        <fgColor theme="5" tint="0.79995117038483843"/>
        <bgColor indexed="64"/>
      </patternFill>
    </fill>
    <fill>
      <patternFill patternType="solid">
        <fgColor theme="4" tint="0.79995117038483843"/>
        <bgColor indexed="64"/>
      </patternFill>
    </fill>
    <fill>
      <patternFill patternType="solid">
        <fgColor theme="4" tint="-0.49995422223578601"/>
        <bgColor indexed="64"/>
      </patternFill>
    </fill>
    <fill>
      <patternFill patternType="solid">
        <fgColor theme="0"/>
        <bgColor indexed="64"/>
      </patternFill>
    </fill>
    <fill>
      <patternFill patternType="solid">
        <fgColor rgb="FFFFCC99"/>
        <bgColor indexed="64"/>
      </patternFill>
    </fill>
    <fill>
      <patternFill patternType="solid">
        <fgColor rgb="FF8BC5FF"/>
        <bgColor indexed="64"/>
      </patternFill>
    </fill>
    <fill>
      <patternFill patternType="solid">
        <fgColor rgb="FFF8CAAE"/>
        <bgColor indexed="64"/>
      </patternFill>
    </fill>
    <fill>
      <patternFill patternType="solid">
        <fgColor rgb="FFEEFFBD"/>
        <bgColor indexed="64"/>
      </patternFill>
    </fill>
    <fill>
      <patternFill patternType="solid">
        <fgColor rgb="FFEEDDFF"/>
        <bgColor indexed="64"/>
      </patternFill>
    </fill>
    <fill>
      <patternFill patternType="solid">
        <fgColor rgb="FFFFFF99"/>
        <bgColor indexed="64"/>
      </patternFill>
    </fill>
    <fill>
      <patternFill patternType="solid">
        <fgColor rgb="FFCCFFFF"/>
        <bgColor indexed="64"/>
      </patternFill>
    </fill>
    <fill>
      <patternFill patternType="solid">
        <fgColor rgb="FFFFCCFF"/>
        <bgColor indexed="64"/>
      </patternFill>
    </fill>
    <fill>
      <patternFill patternType="solid">
        <fgColor rgb="FF203764"/>
        <bgColor rgb="FF000000"/>
      </patternFill>
    </fill>
    <fill>
      <patternFill patternType="solid">
        <fgColor theme="9" tint="0.59999389629810485"/>
        <bgColor indexed="64"/>
      </patternFill>
    </fill>
    <fill>
      <patternFill patternType="solid">
        <fgColor rgb="FFFFFFFF"/>
        <bgColor indexed="64"/>
      </patternFill>
    </fill>
    <fill>
      <patternFill patternType="solid">
        <fgColor rgb="FFFEF9F4"/>
        <bgColor indexed="64"/>
      </patternFill>
    </fill>
    <fill>
      <patternFill patternType="solid">
        <fgColor rgb="FF92D050"/>
        <bgColor indexed="64"/>
      </patternFill>
    </fill>
    <fill>
      <patternFill patternType="solid">
        <fgColor theme="9"/>
        <bgColor indexed="64"/>
      </patternFill>
    </fill>
    <fill>
      <patternFill patternType="solid">
        <fgColor rgb="FFFFFF00"/>
        <bgColor indexed="64"/>
      </patternFill>
    </fill>
    <fill>
      <patternFill patternType="solid">
        <fgColor theme="8" tint="0.79998168889431442"/>
        <bgColor indexed="64"/>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2" borderId="1" applyNumberFormat="0" applyAlignment="0" applyProtection="0"/>
    <xf numFmtId="0" fontId="15" fillId="8" borderId="0">
      <alignment horizontal="left" vertical="center"/>
      <protection locked="0"/>
    </xf>
    <xf numFmtId="43" fontId="1" fillId="0" borderId="0" applyFont="0" applyFill="0" applyBorder="0" applyAlignment="0" applyProtection="0"/>
    <xf numFmtId="0" fontId="1" fillId="13" borderId="0" applyNumberFormat="0" applyBorder="0" applyAlignment="0" applyProtection="0"/>
    <xf numFmtId="0" fontId="1" fillId="14" borderId="0" applyNumberFormat="0" applyBorder="0" applyAlignment="0" applyProtection="0"/>
    <xf numFmtId="0" fontId="4" fillId="20" borderId="1" applyNumberFormat="0" applyAlignment="0" applyProtection="0"/>
    <xf numFmtId="0" fontId="15" fillId="18" borderId="0">
      <alignment horizontal="left" vertical="center"/>
      <protection locked="0"/>
    </xf>
    <xf numFmtId="44" fontId="1" fillId="0" borderId="0" applyFont="0" applyFill="0" applyBorder="0" applyAlignment="0" applyProtection="0"/>
  </cellStyleXfs>
  <cellXfs count="471">
    <xf numFmtId="0" fontId="0" fillId="0" borderId="0" xfId="0"/>
    <xf numFmtId="0" fontId="5" fillId="0" borderId="0" xfId="0" applyFont="1"/>
    <xf numFmtId="0" fontId="6" fillId="0" borderId="0" xfId="0" applyFont="1" applyProtection="1">
      <protection locked="0" hidden="1"/>
    </xf>
    <xf numFmtId="0" fontId="5" fillId="0" borderId="2" xfId="0" applyFont="1" applyBorder="1"/>
    <xf numFmtId="0" fontId="5" fillId="0" borderId="0" xfId="0" applyFont="1" applyAlignment="1">
      <alignment vertical="center"/>
    </xf>
    <xf numFmtId="0" fontId="5" fillId="0" borderId="0" xfId="0" applyFont="1" applyProtection="1">
      <protection locked="0"/>
    </xf>
    <xf numFmtId="0" fontId="7" fillId="0" borderId="2" xfId="0" applyFont="1" applyBorder="1" applyAlignment="1">
      <alignment horizontal="left" vertical="top" wrapText="1"/>
    </xf>
    <xf numFmtId="0" fontId="7" fillId="0" borderId="0" xfId="0" applyFont="1" applyAlignment="1">
      <alignment horizontal="left" vertical="top" wrapText="1"/>
    </xf>
    <xf numFmtId="44" fontId="8" fillId="3" borderId="3" xfId="1" applyFont="1" applyFill="1" applyBorder="1" applyAlignment="1">
      <alignment horizontal="left" vertical="top" wrapText="1"/>
    </xf>
    <xf numFmtId="0" fontId="9" fillId="3" borderId="4" xfId="0" applyFont="1" applyFill="1" applyBorder="1" applyAlignment="1">
      <alignment horizontal="left" vertical="top" wrapText="1"/>
    </xf>
    <xf numFmtId="0" fontId="10" fillId="3" borderId="5" xfId="0" applyFont="1" applyFill="1" applyBorder="1" applyAlignment="1">
      <alignment horizontal="left" vertical="top"/>
    </xf>
    <xf numFmtId="44" fontId="11" fillId="4" borderId="0" xfId="1" applyFont="1" applyFill="1" applyAlignment="1">
      <alignment horizontal="left" vertical="top" wrapText="1"/>
    </xf>
    <xf numFmtId="0" fontId="12" fillId="4" borderId="0" xfId="0" applyFont="1" applyFill="1" applyAlignment="1">
      <alignment horizontal="left" vertical="top" wrapText="1"/>
    </xf>
    <xf numFmtId="0" fontId="13" fillId="4" borderId="0" xfId="0" applyFont="1" applyFill="1" applyAlignment="1">
      <alignment horizontal="left" vertical="top"/>
    </xf>
    <xf numFmtId="0" fontId="5" fillId="5" borderId="6" xfId="5"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center" wrapText="1"/>
      <protection locked="0"/>
    </xf>
    <xf numFmtId="44" fontId="11" fillId="6" borderId="7" xfId="1" applyFont="1" applyFill="1" applyBorder="1" applyAlignment="1" applyProtection="1">
      <alignment horizontal="left" vertical="center" wrapText="1"/>
      <protection locked="0"/>
    </xf>
    <xf numFmtId="0" fontId="6" fillId="0" borderId="0" xfId="0" applyFont="1" applyAlignment="1" applyProtection="1">
      <alignment vertical="center"/>
      <protection locked="0" hidden="1"/>
    </xf>
    <xf numFmtId="0" fontId="13" fillId="7" borderId="6" xfId="0" applyFont="1" applyFill="1" applyBorder="1" applyAlignment="1">
      <alignment horizontal="left" vertical="center" wrapText="1"/>
    </xf>
    <xf numFmtId="0" fontId="13" fillId="7" borderId="7" xfId="0" applyFont="1" applyFill="1" applyBorder="1" applyAlignment="1">
      <alignment horizontal="center" vertical="center" wrapText="1"/>
    </xf>
    <xf numFmtId="0" fontId="13" fillId="7" borderId="7" xfId="0" applyFont="1" applyFill="1" applyBorder="1" applyAlignment="1">
      <alignment horizontal="left" vertical="center" wrapText="1"/>
    </xf>
    <xf numFmtId="0" fontId="15" fillId="8" borderId="7" xfId="0" applyFont="1" applyFill="1" applyBorder="1"/>
    <xf numFmtId="0" fontId="16" fillId="8" borderId="8" xfId="0" applyFont="1" applyFill="1" applyBorder="1"/>
    <xf numFmtId="0" fontId="12" fillId="0" borderId="0" xfId="0" applyFont="1"/>
    <xf numFmtId="0" fontId="12" fillId="0" borderId="0" xfId="0" applyFont="1" applyProtection="1">
      <protection locked="0" hidden="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3" fillId="5" borderId="6" xfId="5" applyFont="1" applyFill="1" applyBorder="1" applyAlignment="1" applyProtection="1">
      <alignment horizontal="left" vertical="center" wrapText="1"/>
      <protection locked="0"/>
    </xf>
    <xf numFmtId="0" fontId="5" fillId="0" borderId="0" xfId="0" applyFont="1" applyAlignment="1" applyProtection="1">
      <alignment vertical="center"/>
      <protection locked="0"/>
    </xf>
    <xf numFmtId="0" fontId="12" fillId="5" borderId="6" xfId="5" applyFont="1" applyFill="1" applyBorder="1" applyAlignment="1" applyProtection="1">
      <alignment horizontal="left" vertical="top" wrapText="1"/>
      <protection locked="0"/>
    </xf>
    <xf numFmtId="0" fontId="12" fillId="0" borderId="0" xfId="0" applyFont="1" applyProtection="1">
      <protection locked="0"/>
    </xf>
    <xf numFmtId="0" fontId="12" fillId="0" borderId="2" xfId="0" applyFont="1" applyBorder="1" applyAlignment="1">
      <alignment horizontal="left" vertical="top" wrapText="1"/>
    </xf>
    <xf numFmtId="0" fontId="12" fillId="0" borderId="0" xfId="0" applyFont="1" applyAlignment="1">
      <alignment horizontal="left" vertical="top" wrapText="1"/>
    </xf>
    <xf numFmtId="44" fontId="12" fillId="4" borderId="0" xfId="1" applyFont="1" applyFill="1" applyAlignment="1">
      <alignment horizontal="left" vertical="top" wrapText="1"/>
    </xf>
    <xf numFmtId="0" fontId="17" fillId="5" borderId="6" xfId="5" applyFont="1" applyFill="1" applyBorder="1" applyAlignment="1" applyProtection="1">
      <alignment horizontal="left" vertical="top" wrapText="1"/>
      <protection locked="0"/>
    </xf>
    <xf numFmtId="44" fontId="11" fillId="6" borderId="7" xfId="1" applyFont="1" applyFill="1" applyBorder="1" applyAlignment="1" applyProtection="1">
      <alignment horizontal="right" vertical="center" wrapText="1"/>
      <protection locked="0"/>
    </xf>
    <xf numFmtId="0" fontId="17" fillId="5" borderId="0" xfId="0" applyFont="1" applyFill="1" applyAlignment="1">
      <alignment vertical="center" wrapText="1"/>
    </xf>
    <xf numFmtId="44" fontId="13" fillId="4" borderId="0" xfId="1" applyFont="1" applyFill="1" applyAlignment="1">
      <alignment horizontal="left" vertical="top" wrapText="1"/>
    </xf>
    <xf numFmtId="0" fontId="13" fillId="4" borderId="0" xfId="0" applyFont="1" applyFill="1" applyAlignment="1">
      <alignment horizontal="left" vertical="top" wrapText="1"/>
    </xf>
    <xf numFmtId="0" fontId="11" fillId="6" borderId="7" xfId="0" applyFont="1" applyFill="1" applyBorder="1" applyAlignment="1" applyProtection="1">
      <alignment horizontal="center" vertical="center" wrapText="1"/>
      <protection locked="0"/>
    </xf>
    <xf numFmtId="0" fontId="5" fillId="5" borderId="0" xfId="0" applyFont="1" applyFill="1" applyAlignment="1">
      <alignment vertical="center" wrapText="1"/>
    </xf>
    <xf numFmtId="0" fontId="12" fillId="6" borderId="6" xfId="5" applyFont="1" applyFill="1" applyBorder="1" applyAlignment="1" applyProtection="1">
      <alignment horizontal="center" vertical="center" wrapText="1"/>
      <protection locked="0"/>
    </xf>
    <xf numFmtId="49" fontId="20" fillId="5" borderId="7" xfId="0" applyNumberFormat="1" applyFont="1" applyFill="1" applyBorder="1" applyAlignment="1" applyProtection="1">
      <alignment horizontal="left" vertical="top" wrapText="1"/>
      <protection locked="0"/>
    </xf>
    <xf numFmtId="49" fontId="13" fillId="7" borderId="7" xfId="0" applyNumberFormat="1" applyFont="1" applyFill="1" applyBorder="1" applyAlignment="1">
      <alignment horizontal="left" vertical="top" wrapText="1"/>
    </xf>
    <xf numFmtId="49" fontId="13" fillId="7" borderId="8" xfId="0" applyNumberFormat="1" applyFont="1" applyFill="1" applyBorder="1" applyAlignment="1">
      <alignment horizontal="left" vertical="top" wrapText="1"/>
    </xf>
    <xf numFmtId="49" fontId="13" fillId="7" borderId="9" xfId="0" applyNumberFormat="1" applyFont="1" applyFill="1" applyBorder="1" applyAlignment="1">
      <alignment horizontal="left" vertical="top" wrapText="1"/>
    </xf>
    <xf numFmtId="49" fontId="12" fillId="5" borderId="7" xfId="0" applyNumberFormat="1" applyFont="1" applyFill="1" applyBorder="1" applyAlignment="1" applyProtection="1">
      <alignment horizontal="left" vertical="center" wrapText="1"/>
      <protection locked="0"/>
    </xf>
    <xf numFmtId="49" fontId="13" fillId="7" borderId="7" xfId="0" applyNumberFormat="1" applyFont="1" applyFill="1" applyBorder="1" applyAlignment="1">
      <alignment horizontal="left" vertical="center" wrapText="1"/>
    </xf>
    <xf numFmtId="49" fontId="13" fillId="7" borderId="8" xfId="0" applyNumberFormat="1" applyFont="1" applyFill="1" applyBorder="1" applyAlignment="1">
      <alignment horizontal="left" vertical="center" wrapText="1"/>
    </xf>
    <xf numFmtId="49" fontId="13" fillId="7" borderId="9" xfId="0" applyNumberFormat="1" applyFont="1" applyFill="1" applyBorder="1" applyAlignment="1">
      <alignment horizontal="left" vertical="center" wrapText="1"/>
    </xf>
    <xf numFmtId="49" fontId="12" fillId="0" borderId="2" xfId="0" applyNumberFormat="1" applyFont="1" applyBorder="1" applyAlignment="1" applyProtection="1">
      <alignment horizontal="left" vertical="top" wrapText="1"/>
      <protection locked="0"/>
    </xf>
    <xf numFmtId="49" fontId="12" fillId="0" borderId="0" xfId="0" applyNumberFormat="1" applyFont="1" applyAlignment="1">
      <alignment horizontal="left" vertical="top" wrapText="1"/>
    </xf>
    <xf numFmtId="49" fontId="12" fillId="5" borderId="6" xfId="0" applyNumberFormat="1" applyFont="1" applyFill="1" applyBorder="1" applyAlignment="1" applyProtection="1">
      <alignment horizontal="left" vertical="top" wrapText="1"/>
      <protection locked="0"/>
    </xf>
    <xf numFmtId="0" fontId="15" fillId="8" borderId="7" xfId="6" applyBorder="1" applyProtection="1">
      <alignment horizontal="left" vertical="center"/>
    </xf>
    <xf numFmtId="0" fontId="15" fillId="8" borderId="8" xfId="6" applyBorder="1" applyProtection="1">
      <alignment horizontal="left" vertical="center"/>
    </xf>
    <xf numFmtId="0" fontId="5" fillId="0" borderId="0" xfId="0" applyFont="1" applyAlignment="1">
      <alignment vertical="top"/>
    </xf>
    <xf numFmtId="0" fontId="6" fillId="0" borderId="0" xfId="0" applyFont="1" applyAlignment="1" applyProtection="1">
      <alignment vertical="top"/>
      <protection locked="0" hidden="1"/>
    </xf>
    <xf numFmtId="0" fontId="2" fillId="0" borderId="10" xfId="3" applyBorder="1" applyAlignment="1" applyProtection="1">
      <alignment horizontal="center" vertical="top"/>
    </xf>
    <xf numFmtId="0" fontId="2" fillId="0" borderId="11" xfId="3" applyBorder="1" applyAlignment="1" applyProtection="1">
      <alignment horizontal="left" vertical="top"/>
    </xf>
    <xf numFmtId="0" fontId="23" fillId="0" borderId="0" xfId="0" applyFont="1" applyAlignment="1">
      <alignment vertical="top"/>
    </xf>
    <xf numFmtId="0" fontId="24" fillId="0" borderId="0" xfId="0" applyFont="1" applyAlignment="1" applyProtection="1">
      <alignment vertical="top"/>
      <protection locked="0" hidden="1"/>
    </xf>
    <xf numFmtId="0" fontId="25" fillId="0" borderId="2" xfId="4" applyFont="1" applyBorder="1" applyAlignment="1" applyProtection="1">
      <alignment horizontal="left"/>
    </xf>
    <xf numFmtId="0" fontId="25" fillId="0" borderId="0" xfId="4" applyFont="1" applyBorder="1" applyAlignment="1" applyProtection="1">
      <alignment horizontal="left"/>
    </xf>
    <xf numFmtId="0" fontId="5" fillId="5" borderId="0" xfId="0" applyFont="1" applyFill="1" applyAlignment="1" applyProtection="1">
      <alignment vertical="center" wrapText="1"/>
      <protection locked="0"/>
    </xf>
    <xf numFmtId="0" fontId="12" fillId="5" borderId="6" xfId="5" applyFont="1" applyFill="1" applyBorder="1" applyAlignment="1" applyProtection="1">
      <alignment horizontal="left" vertical="center" wrapText="1"/>
      <protection locked="0"/>
    </xf>
    <xf numFmtId="8" fontId="11" fillId="6" borderId="7" xfId="1" applyNumberFormat="1" applyFont="1" applyFill="1" applyBorder="1" applyAlignment="1" applyProtection="1">
      <alignment horizontal="left" vertical="center" wrapText="1"/>
      <protection locked="0"/>
    </xf>
    <xf numFmtId="0" fontId="28" fillId="6" borderId="7" xfId="0" applyFont="1" applyFill="1" applyBorder="1" applyAlignment="1" applyProtection="1">
      <alignment horizontal="left" vertical="center" wrapText="1"/>
      <protection locked="0"/>
    </xf>
    <xf numFmtId="0" fontId="5" fillId="5" borderId="6" xfId="5" applyFont="1" applyFill="1" applyBorder="1" applyAlignment="1" applyProtection="1">
      <alignment horizontal="left" vertical="center" wrapText="1"/>
      <protection locked="0"/>
    </xf>
    <xf numFmtId="0" fontId="12" fillId="5" borderId="0" xfId="0" applyFont="1" applyFill="1" applyAlignment="1">
      <alignment vertical="center" wrapText="1"/>
    </xf>
    <xf numFmtId="0" fontId="18" fillId="5" borderId="6" xfId="5" applyFont="1" applyFill="1" applyBorder="1" applyAlignment="1" applyProtection="1">
      <alignment horizontal="left" vertical="center" wrapText="1"/>
      <protection locked="0"/>
    </xf>
    <xf numFmtId="0" fontId="11" fillId="6" borderId="6" xfId="5" applyFont="1" applyFill="1" applyBorder="1" applyAlignment="1" applyProtection="1">
      <alignment horizontal="center" vertical="center" wrapText="1"/>
      <protection locked="0"/>
    </xf>
    <xf numFmtId="49" fontId="12" fillId="5" borderId="7" xfId="0" applyNumberFormat="1" applyFont="1" applyFill="1" applyBorder="1" applyAlignment="1" applyProtection="1">
      <alignment horizontal="left" vertical="top" wrapText="1"/>
      <protection locked="0"/>
    </xf>
    <xf numFmtId="0" fontId="5" fillId="0" borderId="0" xfId="0" applyFont="1" applyAlignment="1">
      <alignment horizontal="center"/>
    </xf>
    <xf numFmtId="44" fontId="8" fillId="3" borderId="3" xfId="1" applyFont="1" applyFill="1" applyBorder="1" applyAlignment="1">
      <alignment horizontal="center" vertical="top" wrapText="1"/>
    </xf>
    <xf numFmtId="44" fontId="11" fillId="4" borderId="0" xfId="1" applyFont="1" applyFill="1" applyAlignment="1">
      <alignment horizontal="center" vertical="top" wrapText="1"/>
    </xf>
    <xf numFmtId="0" fontId="12" fillId="6" borderId="7" xfId="0" applyFont="1" applyFill="1" applyBorder="1" applyAlignment="1" applyProtection="1">
      <alignment horizontal="center" vertical="center" wrapText="1"/>
      <protection locked="0"/>
    </xf>
    <xf numFmtId="44" fontId="12" fillId="6" borderId="7" xfId="1" applyFont="1" applyFill="1" applyBorder="1" applyAlignment="1" applyProtection="1">
      <alignment horizontal="center" vertical="center" wrapText="1"/>
      <protection locked="0"/>
    </xf>
    <xf numFmtId="0" fontId="16" fillId="8" borderId="8" xfId="0" applyFont="1" applyFill="1" applyBorder="1" applyAlignment="1">
      <alignment horizontal="center"/>
    </xf>
    <xf numFmtId="0" fontId="7" fillId="0" borderId="0" xfId="0" applyFont="1" applyAlignment="1">
      <alignment horizontal="center" vertical="top" wrapText="1"/>
    </xf>
    <xf numFmtId="44" fontId="11" fillId="6" borderId="7" xfId="1" applyFont="1" applyFill="1" applyBorder="1" applyAlignment="1" applyProtection="1">
      <alignment horizontal="center" vertical="center" wrapText="1"/>
      <protection locked="0"/>
    </xf>
    <xf numFmtId="0" fontId="12" fillId="6" borderId="7" xfId="0" applyFont="1" applyFill="1" applyBorder="1" applyAlignment="1" applyProtection="1">
      <alignment horizontal="left" vertical="center" wrapText="1"/>
      <protection locked="0"/>
    </xf>
    <xf numFmtId="44" fontId="13" fillId="4" borderId="0" xfId="1" applyFont="1" applyFill="1" applyAlignment="1">
      <alignment horizontal="center" vertical="top" wrapText="1"/>
    </xf>
    <xf numFmtId="44" fontId="12" fillId="6" borderId="7" xfId="1" applyFont="1" applyFill="1" applyBorder="1" applyAlignment="1">
      <alignment horizontal="center" vertical="center" wrapText="1"/>
    </xf>
    <xf numFmtId="49" fontId="13" fillId="7" borderId="8" xfId="0" applyNumberFormat="1" applyFont="1" applyFill="1" applyBorder="1" applyAlignment="1">
      <alignment horizontal="center" vertical="top" wrapText="1"/>
    </xf>
    <xf numFmtId="49" fontId="13" fillId="7" borderId="8" xfId="0" applyNumberFormat="1" applyFont="1" applyFill="1" applyBorder="1" applyAlignment="1">
      <alignment horizontal="center" vertical="center" wrapText="1"/>
    </xf>
    <xf numFmtId="49" fontId="12" fillId="0" borderId="0" xfId="0" applyNumberFormat="1" applyFont="1" applyAlignment="1">
      <alignment horizontal="center" vertical="top" wrapText="1"/>
    </xf>
    <xf numFmtId="0" fontId="15" fillId="8" borderId="8" xfId="6" applyBorder="1" applyAlignment="1" applyProtection="1">
      <alignment horizontal="center" vertical="center"/>
    </xf>
    <xf numFmtId="0" fontId="2" fillId="0" borderId="11" xfId="3" applyBorder="1" applyAlignment="1" applyProtection="1">
      <alignment horizontal="center" vertical="top"/>
    </xf>
    <xf numFmtId="0" fontId="25" fillId="0" borderId="0" xfId="4" applyFont="1" applyBorder="1" applyAlignment="1" applyProtection="1">
      <alignment horizontal="center"/>
    </xf>
    <xf numFmtId="0" fontId="11" fillId="5" borderId="7" xfId="0" applyFont="1" applyFill="1" applyBorder="1" applyAlignment="1" applyProtection="1">
      <alignment horizontal="left" vertical="center" wrapText="1"/>
      <protection locked="0"/>
    </xf>
    <xf numFmtId="44" fontId="11" fillId="5" borderId="7" xfId="1" applyFont="1" applyFill="1" applyBorder="1" applyAlignment="1" applyProtection="1">
      <alignment horizontal="left" vertical="center" wrapText="1"/>
      <protection locked="0"/>
    </xf>
    <xf numFmtId="0" fontId="11" fillId="6" borderId="12" xfId="0" applyFont="1" applyFill="1" applyBorder="1" applyAlignment="1" applyProtection="1">
      <alignment horizontal="left" vertical="center" wrapText="1"/>
      <protection locked="0"/>
    </xf>
    <xf numFmtId="0" fontId="12" fillId="5" borderId="13" xfId="5" applyFont="1" applyFill="1" applyBorder="1" applyAlignment="1" applyProtection="1">
      <alignment horizontal="left" vertical="center" wrapText="1"/>
      <protection locked="0"/>
    </xf>
    <xf numFmtId="0" fontId="11" fillId="6" borderId="6" xfId="0" applyFont="1" applyFill="1" applyBorder="1" applyAlignment="1" applyProtection="1">
      <alignment horizontal="left" vertical="center" wrapText="1"/>
      <protection locked="0"/>
    </xf>
    <xf numFmtId="8" fontId="8" fillId="3" borderId="3" xfId="1" applyNumberFormat="1" applyFont="1" applyFill="1" applyBorder="1" applyAlignment="1">
      <alignment horizontal="left" vertical="top" wrapText="1"/>
    </xf>
    <xf numFmtId="0" fontId="5" fillId="5" borderId="0" xfId="0" applyFont="1" applyFill="1" applyAlignment="1">
      <alignment horizontal="left" vertical="center" wrapText="1"/>
    </xf>
    <xf numFmtId="44" fontId="29" fillId="3" borderId="3" xfId="1" applyFont="1" applyFill="1" applyBorder="1" applyAlignment="1">
      <alignment horizontal="left" vertical="top" wrapText="1"/>
    </xf>
    <xf numFmtId="0" fontId="5" fillId="5" borderId="6" xfId="0" applyFont="1" applyFill="1" applyBorder="1" applyAlignment="1">
      <alignment vertical="center" wrapText="1"/>
    </xf>
    <xf numFmtId="0" fontId="5" fillId="5" borderId="6" xfId="0" applyFont="1" applyFill="1" applyBorder="1" applyAlignment="1">
      <alignment horizontal="left" vertical="center" wrapText="1"/>
    </xf>
    <xf numFmtId="0" fontId="5" fillId="5" borderId="6" xfId="0" applyFont="1" applyFill="1" applyBorder="1" applyAlignment="1">
      <alignment horizontal="left" vertical="top" wrapText="1"/>
    </xf>
    <xf numFmtId="0" fontId="5" fillId="5" borderId="0" xfId="0" applyFont="1" applyFill="1" applyAlignment="1">
      <alignment horizontal="left" vertical="top" wrapText="1"/>
    </xf>
    <xf numFmtId="0" fontId="5" fillId="5" borderId="6" xfId="0" applyFont="1" applyFill="1" applyBorder="1" applyAlignment="1">
      <alignment vertical="top" wrapText="1"/>
    </xf>
    <xf numFmtId="0" fontId="12" fillId="5" borderId="6" xfId="0" applyFont="1" applyFill="1" applyBorder="1" applyAlignment="1">
      <alignment vertical="center" wrapText="1"/>
    </xf>
    <xf numFmtId="0" fontId="14" fillId="5" borderId="6" xfId="5" applyFont="1" applyFill="1" applyBorder="1" applyAlignment="1" applyProtection="1">
      <alignment horizontal="left" vertical="center" wrapText="1"/>
      <protection locked="0"/>
    </xf>
    <xf numFmtId="0" fontId="30" fillId="0" borderId="2" xfId="0" applyFont="1" applyBorder="1" applyAlignment="1">
      <alignment horizontal="left" vertical="top" wrapText="1"/>
    </xf>
    <xf numFmtId="44" fontId="11" fillId="4" borderId="0" xfId="1" applyFont="1" applyFill="1" applyAlignment="1">
      <alignment horizontal="left" vertical="center" wrapText="1"/>
    </xf>
    <xf numFmtId="0" fontId="12" fillId="5" borderId="7" xfId="5" applyFont="1" applyFill="1" applyBorder="1" applyAlignment="1" applyProtection="1">
      <alignment horizontal="left" vertical="center" wrapText="1"/>
      <protection locked="0"/>
    </xf>
    <xf numFmtId="44" fontId="11" fillId="6" borderId="6" xfId="1" applyFont="1" applyFill="1" applyBorder="1" applyAlignment="1" applyProtection="1">
      <alignment horizontal="left" vertical="center" wrapText="1"/>
      <protection locked="0"/>
    </xf>
    <xf numFmtId="0" fontId="12" fillId="5" borderId="9" xfId="0" applyFont="1" applyFill="1" applyBorder="1" applyAlignment="1">
      <alignment vertical="center" wrapText="1"/>
    </xf>
    <xf numFmtId="0" fontId="11" fillId="6" borderId="6" xfId="5" applyFont="1" applyFill="1" applyBorder="1" applyAlignment="1" applyProtection="1">
      <alignment horizontal="left" vertical="center" wrapText="1"/>
      <protection locked="0"/>
    </xf>
    <xf numFmtId="49" fontId="31" fillId="5" borderId="6" xfId="0" applyNumberFormat="1" applyFont="1" applyFill="1" applyBorder="1" applyAlignment="1" applyProtection="1">
      <alignment horizontal="left" vertical="top" wrapText="1"/>
      <protection locked="0"/>
    </xf>
    <xf numFmtId="9" fontId="5" fillId="0" borderId="0" xfId="2" applyFont="1"/>
    <xf numFmtId="9" fontId="7" fillId="0" borderId="0" xfId="2" applyFont="1" applyAlignment="1">
      <alignment horizontal="left" vertical="top" wrapText="1"/>
    </xf>
    <xf numFmtId="9" fontId="11" fillId="0" borderId="0" xfId="2" applyFont="1" applyAlignment="1">
      <alignment horizontal="left" vertical="top" wrapText="1"/>
    </xf>
    <xf numFmtId="9" fontId="12" fillId="0" borderId="0" xfId="2" applyFont="1" applyAlignment="1">
      <alignment horizontal="left" vertical="top" wrapText="1"/>
    </xf>
    <xf numFmtId="0" fontId="11" fillId="9" borderId="7" xfId="0" applyFont="1" applyFill="1" applyBorder="1" applyAlignment="1">
      <alignment horizontal="left" vertical="center" wrapText="1"/>
    </xf>
    <xf numFmtId="0" fontId="13" fillId="5" borderId="6" xfId="5" applyFont="1" applyFill="1" applyBorder="1" applyAlignment="1" applyProtection="1">
      <alignment horizontal="left" vertical="top" wrapText="1"/>
      <protection locked="0"/>
    </xf>
    <xf numFmtId="0" fontId="18" fillId="5" borderId="6" xfId="5" applyFont="1" applyFill="1" applyBorder="1" applyAlignment="1" applyProtection="1">
      <alignment horizontal="left" vertical="top" wrapText="1"/>
      <protection locked="0"/>
    </xf>
    <xf numFmtId="0" fontId="11" fillId="10" borderId="7" xfId="0" applyFont="1" applyFill="1" applyBorder="1" applyAlignment="1" applyProtection="1">
      <alignment horizontal="left" vertical="center" wrapText="1"/>
      <protection locked="0"/>
    </xf>
    <xf numFmtId="44" fontId="11" fillId="10" borderId="7" xfId="1" applyFont="1" applyFill="1" applyBorder="1" applyAlignment="1" applyProtection="1">
      <alignment horizontal="left" vertical="center" wrapText="1"/>
      <protection locked="0"/>
    </xf>
    <xf numFmtId="0" fontId="32" fillId="5" borderId="14" xfId="0" applyFont="1" applyFill="1" applyBorder="1" applyAlignment="1">
      <alignment horizontal="left" vertical="top" wrapText="1"/>
    </xf>
    <xf numFmtId="0" fontId="12" fillId="11" borderId="6" xfId="0" applyFont="1" applyFill="1" applyBorder="1" applyAlignment="1">
      <alignment vertical="center" wrapText="1"/>
    </xf>
    <xf numFmtId="0" fontId="23" fillId="0" borderId="0" xfId="0" applyFont="1"/>
    <xf numFmtId="0" fontId="24" fillId="0" borderId="0" xfId="0" applyFont="1" applyProtection="1">
      <protection locked="0" hidden="1"/>
    </xf>
    <xf numFmtId="43" fontId="23" fillId="0" borderId="0" xfId="0" applyNumberFormat="1" applyFont="1"/>
    <xf numFmtId="43" fontId="23" fillId="0" borderId="0" xfId="7" applyFont="1" applyBorder="1"/>
    <xf numFmtId="44" fontId="23" fillId="0" borderId="0" xfId="0" applyNumberFormat="1" applyFont="1"/>
    <xf numFmtId="44" fontId="8" fillId="3" borderId="0" xfId="1" applyFont="1" applyFill="1" applyBorder="1" applyAlignment="1">
      <alignment horizontal="left" vertical="top" wrapText="1"/>
    </xf>
    <xf numFmtId="0" fontId="9" fillId="3" borderId="0" xfId="0" applyFont="1" applyFill="1" applyAlignment="1">
      <alignment horizontal="left" vertical="top" wrapText="1"/>
    </xf>
    <xf numFmtId="0" fontId="10" fillId="3" borderId="0" xfId="0" applyFont="1" applyFill="1" applyAlignment="1">
      <alignment horizontal="left" vertical="top"/>
    </xf>
    <xf numFmtId="44" fontId="11" fillId="4" borderId="0" xfId="1" applyFont="1" applyFill="1" applyBorder="1" applyAlignment="1">
      <alignment horizontal="left" vertical="top" wrapText="1"/>
    </xf>
    <xf numFmtId="0" fontId="13" fillId="7" borderId="6" xfId="0" applyFont="1" applyFill="1" applyBorder="1" applyAlignment="1">
      <alignment horizontal="center" vertical="center" wrapText="1"/>
    </xf>
    <xf numFmtId="0" fontId="15" fillId="8" borderId="0" xfId="0" applyFont="1" applyFill="1"/>
    <xf numFmtId="0" fontId="16" fillId="8" borderId="0" xfId="0" applyFont="1" applyFill="1"/>
    <xf numFmtId="44" fontId="12" fillId="4" borderId="0" xfId="1" applyFont="1" applyFill="1" applyBorder="1" applyAlignment="1">
      <alignment horizontal="left" vertical="top" wrapText="1"/>
    </xf>
    <xf numFmtId="44" fontId="13" fillId="4" borderId="0" xfId="1" applyFont="1" applyFill="1" applyBorder="1" applyAlignment="1">
      <alignment horizontal="left" vertical="top" wrapText="1"/>
    </xf>
    <xf numFmtId="44" fontId="13" fillId="4" borderId="7" xfId="1" applyFont="1" applyFill="1" applyBorder="1" applyAlignment="1">
      <alignment horizontal="left" vertical="top" wrapText="1"/>
    </xf>
    <xf numFmtId="0" fontId="13" fillId="4" borderId="8" xfId="0" applyFont="1" applyFill="1" applyBorder="1" applyAlignment="1">
      <alignment horizontal="left" vertical="top" wrapText="1"/>
    </xf>
    <xf numFmtId="0" fontId="13" fillId="4" borderId="9" xfId="0" applyFont="1" applyFill="1" applyBorder="1" applyAlignment="1">
      <alignment horizontal="left" vertical="top"/>
    </xf>
    <xf numFmtId="49" fontId="12" fillId="5" borderId="6" xfId="0" applyNumberFormat="1" applyFont="1" applyFill="1" applyBorder="1" applyAlignment="1" applyProtection="1">
      <alignment horizontal="left" vertical="center" wrapText="1"/>
      <protection locked="0"/>
    </xf>
    <xf numFmtId="49" fontId="12" fillId="0" borderId="0" xfId="0" applyNumberFormat="1" applyFont="1" applyAlignment="1" applyProtection="1">
      <alignment horizontal="left" vertical="top" wrapText="1"/>
      <protection locked="0"/>
    </xf>
    <xf numFmtId="0" fontId="15" fillId="8" borderId="0" xfId="6" applyProtection="1">
      <alignment horizontal="left" vertical="center"/>
    </xf>
    <xf numFmtId="0" fontId="2" fillId="0" borderId="0" xfId="3" applyBorder="1" applyAlignment="1" applyProtection="1">
      <alignment horizontal="center" vertical="top"/>
    </xf>
    <xf numFmtId="0" fontId="2" fillId="0" borderId="0" xfId="3" applyBorder="1" applyAlignment="1" applyProtection="1">
      <alignment horizontal="left" vertical="top"/>
    </xf>
    <xf numFmtId="0" fontId="12" fillId="6" borderId="7" xfId="5" applyFont="1" applyFill="1" applyBorder="1" applyAlignment="1" applyProtection="1">
      <alignment horizontal="left" vertical="center" wrapText="1"/>
      <protection locked="0"/>
    </xf>
    <xf numFmtId="0" fontId="12" fillId="6" borderId="6" xfId="5" applyFont="1" applyFill="1" applyBorder="1" applyAlignment="1" applyProtection="1">
      <alignment horizontal="left" vertical="center" wrapText="1"/>
      <protection locked="0"/>
    </xf>
    <xf numFmtId="44" fontId="7" fillId="0" borderId="0" xfId="1" applyFont="1" applyAlignment="1">
      <alignment horizontal="center" vertical="top" wrapText="1"/>
    </xf>
    <xf numFmtId="0" fontId="11" fillId="0" borderId="0" xfId="0" applyFont="1" applyAlignment="1">
      <alignment horizontal="center" vertical="top" wrapText="1"/>
    </xf>
    <xf numFmtId="0" fontId="12" fillId="0" borderId="0" xfId="0" applyFont="1" applyAlignment="1">
      <alignment horizontal="center" vertical="top" wrapText="1"/>
    </xf>
    <xf numFmtId="44" fontId="12" fillId="4" borderId="0" xfId="1" applyFont="1" applyFill="1" applyAlignment="1">
      <alignment horizontal="center" vertical="top" wrapText="1"/>
    </xf>
    <xf numFmtId="0" fontId="11" fillId="6" borderId="7" xfId="0" applyFont="1" applyFill="1" applyBorder="1" applyAlignment="1">
      <alignment horizontal="center" vertical="center" wrapText="1"/>
    </xf>
    <xf numFmtId="49" fontId="13" fillId="7" borderId="7" xfId="0" applyNumberFormat="1" applyFont="1" applyFill="1" applyBorder="1" applyAlignment="1">
      <alignment horizontal="center" vertical="top" wrapText="1"/>
    </xf>
    <xf numFmtId="49" fontId="13" fillId="7" borderId="7" xfId="0" applyNumberFormat="1" applyFont="1" applyFill="1" applyBorder="1" applyAlignment="1">
      <alignment horizontal="center" vertical="center" wrapText="1"/>
    </xf>
    <xf numFmtId="0" fontId="35" fillId="0" borderId="10" xfId="3" applyFont="1" applyBorder="1" applyAlignment="1" applyProtection="1">
      <alignment horizontal="center" vertical="top"/>
    </xf>
    <xf numFmtId="0" fontId="36" fillId="0" borderId="0" xfId="4" applyFont="1" applyBorder="1" applyAlignment="1" applyProtection="1">
      <alignment horizontal="left"/>
    </xf>
    <xf numFmtId="8" fontId="11" fillId="6" borderId="7" xfId="1" applyNumberFormat="1" applyFont="1" applyFill="1" applyBorder="1" applyAlignment="1" applyProtection="1">
      <alignment horizontal="right" vertical="center" wrapText="1"/>
      <protection locked="0"/>
    </xf>
    <xf numFmtId="0" fontId="37" fillId="5" borderId="0" xfId="0" applyFont="1" applyFill="1" applyAlignment="1">
      <alignment horizontal="left" vertical="top" wrapText="1"/>
    </xf>
    <xf numFmtId="0" fontId="39" fillId="5" borderId="6" xfId="0" applyFont="1" applyFill="1" applyBorder="1" applyAlignment="1">
      <alignment vertical="top" wrapText="1"/>
    </xf>
    <xf numFmtId="0" fontId="39" fillId="5" borderId="0" xfId="0" applyFont="1" applyFill="1" applyAlignment="1">
      <alignment vertical="top" wrapText="1"/>
    </xf>
    <xf numFmtId="0" fontId="37" fillId="5" borderId="6" xfId="0" applyFont="1" applyFill="1" applyBorder="1" applyAlignment="1">
      <alignment vertical="top" wrapText="1"/>
    </xf>
    <xf numFmtId="0" fontId="31" fillId="5" borderId="6" xfId="5" applyFont="1" applyFill="1" applyBorder="1" applyAlignment="1" applyProtection="1">
      <alignment horizontal="left" vertical="top" wrapText="1"/>
      <protection locked="0"/>
    </xf>
    <xf numFmtId="0" fontId="37" fillId="5" borderId="0" xfId="0" applyFont="1" applyFill="1" applyAlignment="1">
      <alignment vertical="top" wrapText="1"/>
    </xf>
    <xf numFmtId="0" fontId="37" fillId="5" borderId="0" xfId="0" applyFont="1" applyFill="1" applyAlignment="1">
      <alignment vertical="center" wrapText="1"/>
    </xf>
    <xf numFmtId="0" fontId="39" fillId="5" borderId="6" xfId="0" applyFont="1" applyFill="1" applyBorder="1" applyAlignment="1">
      <alignment vertical="center" wrapText="1"/>
    </xf>
    <xf numFmtId="0" fontId="37" fillId="0" borderId="0" xfId="0" applyFont="1" applyAlignment="1">
      <alignment vertical="center" wrapText="1"/>
    </xf>
    <xf numFmtId="0" fontId="12" fillId="15" borderId="0" xfId="0" applyFont="1" applyFill="1" applyAlignment="1">
      <alignment horizontal="left" vertical="top" wrapText="1"/>
    </xf>
    <xf numFmtId="0" fontId="13" fillId="15" borderId="0" xfId="0" applyFont="1" applyFill="1" applyAlignment="1">
      <alignment horizontal="left" vertical="top"/>
    </xf>
    <xf numFmtId="0" fontId="13" fillId="7" borderId="6" xfId="0" applyFont="1" applyFill="1" applyBorder="1" applyAlignment="1" applyProtection="1">
      <alignment vertical="center" wrapText="1"/>
      <protection locked="0"/>
    </xf>
    <xf numFmtId="0" fontId="13" fillId="17" borderId="7" xfId="0" applyFont="1" applyFill="1" applyBorder="1" applyAlignment="1">
      <alignment horizontal="center" vertical="center" wrapText="1"/>
    </xf>
    <xf numFmtId="0" fontId="13" fillId="17" borderId="7" xfId="0" applyFont="1" applyFill="1" applyBorder="1" applyAlignment="1">
      <alignment horizontal="left" vertical="center" wrapText="1"/>
    </xf>
    <xf numFmtId="0" fontId="15" fillId="18" borderId="7" xfId="0" applyFont="1" applyFill="1" applyBorder="1"/>
    <xf numFmtId="0" fontId="16" fillId="18" borderId="8" xfId="0" applyFont="1" applyFill="1" applyBorder="1"/>
    <xf numFmtId="0" fontId="13" fillId="19" borderId="2" xfId="0" applyFont="1" applyFill="1" applyBorder="1" applyAlignment="1">
      <alignment horizontal="left" vertical="center" wrapText="1"/>
    </xf>
    <xf numFmtId="0" fontId="13" fillId="19" borderId="0" xfId="0" applyFont="1" applyFill="1" applyAlignment="1">
      <alignment horizontal="center" vertical="center" wrapText="1"/>
    </xf>
    <xf numFmtId="0" fontId="20" fillId="0" borderId="0" xfId="0" applyFont="1"/>
    <xf numFmtId="0" fontId="20" fillId="0" borderId="0" xfId="0" applyFont="1" applyProtection="1">
      <protection locked="0" hidden="1"/>
    </xf>
    <xf numFmtId="0" fontId="12" fillId="5" borderId="6" xfId="10" applyFont="1" applyFill="1" applyBorder="1" applyAlignment="1" applyProtection="1">
      <alignment horizontal="left" vertical="top" wrapText="1"/>
      <protection locked="0"/>
    </xf>
    <xf numFmtId="0" fontId="13" fillId="17" borderId="6" xfId="0" applyFont="1" applyFill="1" applyBorder="1" applyAlignment="1">
      <alignment horizontal="left" vertical="center" wrapText="1"/>
    </xf>
    <xf numFmtId="0" fontId="12" fillId="5" borderId="6" xfId="10" applyFont="1" applyFill="1" applyBorder="1" applyAlignment="1" applyProtection="1">
      <alignment horizontal="left" vertical="center" wrapText="1"/>
      <protection locked="0"/>
    </xf>
    <xf numFmtId="0" fontId="16" fillId="18" borderId="11" xfId="0" applyFont="1" applyFill="1" applyBorder="1"/>
    <xf numFmtId="0" fontId="13" fillId="5" borderId="6" xfId="10" applyFont="1" applyFill="1" applyBorder="1" applyAlignment="1" applyProtection="1">
      <alignment horizontal="left" vertical="center" wrapText="1"/>
      <protection locked="0"/>
    </xf>
    <xf numFmtId="0" fontId="43" fillId="0" borderId="0" xfId="0" applyFont="1" applyAlignment="1">
      <alignment vertical="center"/>
    </xf>
    <xf numFmtId="44" fontId="12" fillId="15" borderId="0" xfId="1" applyFont="1" applyFill="1" applyAlignment="1">
      <alignment horizontal="left" vertical="top" wrapText="1"/>
    </xf>
    <xf numFmtId="0" fontId="12" fillId="5" borderId="13" xfId="10" applyFont="1" applyFill="1" applyBorder="1" applyAlignment="1" applyProtection="1">
      <alignment horizontal="left" vertical="center" wrapText="1"/>
      <protection locked="0"/>
    </xf>
    <xf numFmtId="44" fontId="13" fillId="15" borderId="0" xfId="1" applyFont="1" applyFill="1" applyAlignment="1">
      <alignment horizontal="left" vertical="top" wrapText="1"/>
    </xf>
    <xf numFmtId="0" fontId="13" fillId="15" borderId="0" xfId="0" applyFont="1" applyFill="1" applyAlignment="1">
      <alignment horizontal="left" vertical="top" wrapText="1"/>
    </xf>
    <xf numFmtId="49" fontId="13" fillId="17" borderId="7" xfId="0" applyNumberFormat="1" applyFont="1" applyFill="1" applyBorder="1" applyAlignment="1">
      <alignment horizontal="left" vertical="top" wrapText="1"/>
    </xf>
    <xf numFmtId="49" fontId="13" fillId="17" borderId="8" xfId="0" applyNumberFormat="1" applyFont="1" applyFill="1" applyBorder="1" applyAlignment="1">
      <alignment horizontal="left" vertical="top" wrapText="1"/>
    </xf>
    <xf numFmtId="49" fontId="13" fillId="17" borderId="9" xfId="0" applyNumberFormat="1" applyFont="1" applyFill="1" applyBorder="1" applyAlignment="1">
      <alignment horizontal="left" vertical="top" wrapText="1"/>
    </xf>
    <xf numFmtId="49" fontId="13" fillId="17" borderId="7" xfId="0" applyNumberFormat="1" applyFont="1" applyFill="1" applyBorder="1" applyAlignment="1">
      <alignment horizontal="left" vertical="center" wrapText="1"/>
    </xf>
    <xf numFmtId="49" fontId="13" fillId="17" borderId="8" xfId="0" applyNumberFormat="1" applyFont="1" applyFill="1" applyBorder="1" applyAlignment="1">
      <alignment horizontal="left" vertical="center" wrapText="1"/>
    </xf>
    <xf numFmtId="49" fontId="13" fillId="17" borderId="9" xfId="0" applyNumberFormat="1" applyFont="1" applyFill="1" applyBorder="1" applyAlignment="1">
      <alignment horizontal="left" vertical="center" wrapText="1"/>
    </xf>
    <xf numFmtId="0" fontId="15" fillId="18" borderId="7" xfId="11" applyBorder="1" applyProtection="1">
      <alignment horizontal="left" vertical="center"/>
    </xf>
    <xf numFmtId="0" fontId="15" fillId="18" borderId="8" xfId="11" applyBorder="1" applyProtection="1">
      <alignment horizontal="left" vertical="center"/>
    </xf>
    <xf numFmtId="0" fontId="10" fillId="3" borderId="4" xfId="0" applyFont="1" applyFill="1" applyBorder="1" applyAlignment="1">
      <alignment horizontal="left" vertical="top"/>
    </xf>
    <xf numFmtId="0" fontId="6" fillId="0" borderId="6" xfId="0" applyFont="1" applyBorder="1" applyProtection="1">
      <protection locked="0" hidden="1"/>
    </xf>
    <xf numFmtId="0" fontId="5" fillId="5" borderId="8" xfId="0" applyFont="1" applyFill="1" applyBorder="1" applyAlignment="1">
      <alignment vertical="center" wrapText="1"/>
    </xf>
    <xf numFmtId="0" fontId="45" fillId="0" borderId="0" xfId="0" applyFont="1"/>
    <xf numFmtId="0" fontId="45" fillId="0" borderId="0" xfId="0" applyFont="1" applyAlignment="1">
      <alignment horizontal="center"/>
    </xf>
    <xf numFmtId="9" fontId="45" fillId="0" borderId="0" xfId="0" applyNumberFormat="1" applyFont="1"/>
    <xf numFmtId="0" fontId="5" fillId="0" borderId="0" xfId="0" applyFont="1" applyAlignment="1">
      <alignment horizontal="left"/>
    </xf>
    <xf numFmtId="0" fontId="46" fillId="0" borderId="0" xfId="0" applyFont="1"/>
    <xf numFmtId="0" fontId="12" fillId="0" borderId="6" xfId="9" applyFont="1" applyFill="1" applyBorder="1" applyAlignment="1">
      <alignment horizontal="center"/>
    </xf>
    <xf numFmtId="0" fontId="47" fillId="0" borderId="0" xfId="0" applyFont="1"/>
    <xf numFmtId="0" fontId="12" fillId="0" borderId="14" xfId="9" applyFont="1" applyFill="1" applyBorder="1" applyAlignment="1">
      <alignment horizontal="center"/>
    </xf>
    <xf numFmtId="0" fontId="46" fillId="0" borderId="0" xfId="0" applyFont="1" applyAlignment="1">
      <alignment horizontal="center" vertical="center" wrapText="1"/>
    </xf>
    <xf numFmtId="0" fontId="14" fillId="7" borderId="16" xfId="8" applyFont="1" applyFill="1" applyBorder="1" applyAlignment="1">
      <alignment horizontal="center" vertical="center" wrapText="1"/>
    </xf>
    <xf numFmtId="0" fontId="13" fillId="7" borderId="17" xfId="9" applyFont="1" applyFill="1" applyBorder="1" applyAlignment="1">
      <alignment horizontal="center" vertical="top" wrapText="1"/>
    </xf>
    <xf numFmtId="0" fontId="45" fillId="19" borderId="0" xfId="0" applyFont="1" applyFill="1"/>
    <xf numFmtId="0" fontId="48" fillId="28" borderId="7" xfId="0" applyFont="1" applyFill="1" applyBorder="1"/>
    <xf numFmtId="0" fontId="49" fillId="28" borderId="8" xfId="0" applyFont="1" applyFill="1" applyBorder="1"/>
    <xf numFmtId="49" fontId="50" fillId="5" borderId="6" xfId="0" applyNumberFormat="1" applyFont="1" applyFill="1" applyBorder="1" applyAlignment="1" applyProtection="1">
      <alignment horizontal="left" vertical="top" wrapText="1"/>
      <protection locked="0"/>
    </xf>
    <xf numFmtId="0" fontId="5" fillId="5" borderId="2" xfId="0" applyFont="1" applyFill="1" applyBorder="1" applyAlignment="1">
      <alignment wrapText="1"/>
    </xf>
    <xf numFmtId="0" fontId="11" fillId="6" borderId="6" xfId="0" applyFont="1" applyFill="1" applyBorder="1" applyAlignment="1" applyProtection="1">
      <alignment horizontal="center" vertical="center" wrapText="1"/>
      <protection locked="0"/>
    </xf>
    <xf numFmtId="0" fontId="13" fillId="26" borderId="9" xfId="6" applyFont="1" applyFill="1" applyBorder="1" applyAlignment="1">
      <alignment horizontal="center" vertical="center" wrapText="1"/>
      <protection locked="0"/>
    </xf>
    <xf numFmtId="0" fontId="13" fillId="26" borderId="7" xfId="6" applyFont="1" applyFill="1" applyBorder="1" applyAlignment="1">
      <alignment horizontal="center" vertical="center" wrapText="1"/>
      <protection locked="0"/>
    </xf>
    <xf numFmtId="0" fontId="13" fillId="25" borderId="9" xfId="6" applyFont="1" applyFill="1" applyBorder="1" applyAlignment="1">
      <alignment horizontal="center" vertical="center" wrapText="1"/>
      <protection locked="0"/>
    </xf>
    <xf numFmtId="0" fontId="13" fillId="25" borderId="7" xfId="6" applyFont="1" applyFill="1" applyBorder="1" applyAlignment="1">
      <alignment horizontal="center" vertical="center" wrapText="1"/>
      <protection locked="0"/>
    </xf>
    <xf numFmtId="0" fontId="13" fillId="23" borderId="9" xfId="6" applyFont="1" applyFill="1" applyBorder="1" applyAlignment="1">
      <alignment horizontal="center" vertical="center" wrapText="1"/>
      <protection locked="0"/>
    </xf>
    <xf numFmtId="0" fontId="13" fillId="23" borderId="7" xfId="6" applyFont="1" applyFill="1" applyBorder="1" applyAlignment="1">
      <alignment horizontal="center" vertical="center" wrapText="1"/>
      <protection locked="0"/>
    </xf>
    <xf numFmtId="0" fontId="13" fillId="22" borderId="9" xfId="6" applyFont="1" applyFill="1" applyBorder="1" applyAlignment="1">
      <alignment horizontal="center" vertical="center" wrapText="1"/>
      <protection locked="0"/>
    </xf>
    <xf numFmtId="0" fontId="13" fillId="22" borderId="7" xfId="6" applyFont="1" applyFill="1" applyBorder="1" applyAlignment="1">
      <alignment horizontal="center" vertical="center" wrapText="1"/>
      <protection locked="0"/>
    </xf>
    <xf numFmtId="0" fontId="13" fillId="21" borderId="9" xfId="6" applyFont="1" applyFill="1" applyBorder="1" applyAlignment="1">
      <alignment horizontal="center" vertical="center"/>
      <protection locked="0"/>
    </xf>
    <xf numFmtId="0" fontId="13" fillId="21" borderId="7" xfId="6" applyFont="1" applyFill="1" applyBorder="1" applyAlignment="1">
      <alignment horizontal="center" vertical="center"/>
      <protection locked="0"/>
    </xf>
    <xf numFmtId="0" fontId="11" fillId="10" borderId="7" xfId="0" applyFont="1" applyFill="1" applyBorder="1" applyAlignment="1" applyProtection="1">
      <alignment horizontal="center" vertical="center" wrapText="1"/>
      <protection locked="0"/>
    </xf>
    <xf numFmtId="0" fontId="13" fillId="22" borderId="8" xfId="6" applyFont="1" applyFill="1" applyBorder="1" applyAlignment="1">
      <alignment horizontal="center" vertical="center" wrapText="1"/>
      <protection locked="0"/>
    </xf>
    <xf numFmtId="44" fontId="5" fillId="0" borderId="14" xfId="1" applyFont="1" applyBorder="1"/>
    <xf numFmtId="44" fontId="12" fillId="0" borderId="14" xfId="1" applyFont="1" applyBorder="1"/>
    <xf numFmtId="44" fontId="5" fillId="0" borderId="6" xfId="1" applyFont="1" applyBorder="1"/>
    <xf numFmtId="44" fontId="12" fillId="0" borderId="6" xfId="1" applyFont="1" applyBorder="1"/>
    <xf numFmtId="0" fontId="13" fillId="23" borderId="8" xfId="6" applyFont="1" applyFill="1" applyBorder="1" applyAlignment="1">
      <alignment horizontal="center" vertical="center" wrapText="1"/>
      <protection locked="0"/>
    </xf>
    <xf numFmtId="0" fontId="13" fillId="21" borderId="8" xfId="6" applyFont="1" applyFill="1" applyBorder="1" applyAlignment="1">
      <alignment horizontal="center" vertical="center"/>
      <protection locked="0"/>
    </xf>
    <xf numFmtId="0" fontId="13" fillId="26" borderId="8" xfId="6" applyFont="1" applyFill="1" applyBorder="1" applyAlignment="1">
      <alignment horizontal="center" vertical="center" wrapText="1"/>
      <protection locked="0"/>
    </xf>
    <xf numFmtId="0" fontId="13" fillId="25" borderId="8" xfId="6" applyFont="1" applyFill="1" applyBorder="1" applyAlignment="1">
      <alignment horizontal="center" vertical="center" wrapText="1"/>
      <protection locked="0"/>
    </xf>
    <xf numFmtId="0" fontId="14" fillId="4" borderId="16" xfId="8" applyFont="1" applyFill="1" applyBorder="1" applyAlignment="1">
      <alignment horizontal="center" vertical="center" wrapText="1"/>
    </xf>
    <xf numFmtId="165" fontId="5" fillId="4" borderId="14" xfId="1" applyNumberFormat="1" applyFont="1" applyFill="1" applyBorder="1"/>
    <xf numFmtId="0" fontId="13" fillId="29" borderId="9" xfId="6" applyFont="1" applyFill="1" applyBorder="1" applyAlignment="1">
      <alignment horizontal="center" vertical="center"/>
      <protection locked="0"/>
    </xf>
    <xf numFmtId="165" fontId="14" fillId="29" borderId="18" xfId="0" applyNumberFormat="1" applyFont="1" applyFill="1" applyBorder="1"/>
    <xf numFmtId="9" fontId="5" fillId="29" borderId="14" xfId="2" applyFont="1" applyFill="1" applyBorder="1"/>
    <xf numFmtId="0" fontId="12" fillId="29" borderId="6" xfId="9" applyFont="1" applyFill="1" applyBorder="1" applyAlignment="1">
      <alignment horizontal="center"/>
    </xf>
    <xf numFmtId="0" fontId="13" fillId="7" borderId="19" xfId="9" applyFont="1" applyFill="1" applyBorder="1" applyAlignment="1">
      <alignment horizontal="center" vertical="top" wrapText="1"/>
    </xf>
    <xf numFmtId="0" fontId="12" fillId="0" borderId="20" xfId="9" applyFont="1" applyFill="1" applyBorder="1"/>
    <xf numFmtId="0" fontId="12" fillId="0" borderId="9" xfId="9" applyFont="1" applyFill="1" applyBorder="1"/>
    <xf numFmtId="0" fontId="12" fillId="29" borderId="9" xfId="9" applyFont="1" applyFill="1" applyBorder="1"/>
    <xf numFmtId="0" fontId="13" fillId="27" borderId="20" xfId="6" applyFont="1" applyFill="1" applyBorder="1" applyAlignment="1">
      <alignment horizontal="center" vertical="center"/>
      <protection locked="0"/>
    </xf>
    <xf numFmtId="0" fontId="13" fillId="27" borderId="11" xfId="6" applyFont="1" applyFill="1" applyBorder="1" applyAlignment="1">
      <alignment horizontal="center" vertical="center"/>
      <protection locked="0"/>
    </xf>
    <xf numFmtId="0" fontId="13" fillId="27" borderId="10" xfId="6" applyFont="1" applyFill="1" applyBorder="1" applyAlignment="1">
      <alignment horizontal="center" vertical="center"/>
      <protection locked="0"/>
    </xf>
    <xf numFmtId="0" fontId="14" fillId="7" borderId="24" xfId="8" applyFont="1" applyFill="1" applyBorder="1" applyAlignment="1">
      <alignment horizontal="center" vertical="center" wrapText="1"/>
    </xf>
    <xf numFmtId="9" fontId="14" fillId="7" borderId="25" xfId="8" applyNumberFormat="1" applyFont="1" applyFill="1" applyBorder="1" applyAlignment="1">
      <alignment horizontal="center" vertical="center" wrapText="1"/>
    </xf>
    <xf numFmtId="165" fontId="5" fillId="0" borderId="26" xfId="0" applyNumberFormat="1" applyFont="1" applyBorder="1"/>
    <xf numFmtId="9" fontId="5" fillId="0" borderId="27" xfId="2" applyFont="1" applyFill="1" applyBorder="1"/>
    <xf numFmtId="165" fontId="5" fillId="0" borderId="28" xfId="0" applyNumberFormat="1" applyFont="1" applyBorder="1"/>
    <xf numFmtId="165" fontId="12" fillId="0" borderId="28" xfId="0" applyNumberFormat="1" applyFont="1" applyBorder="1"/>
    <xf numFmtId="165" fontId="14" fillId="29" borderId="24" xfId="0" applyNumberFormat="1" applyFont="1" applyFill="1" applyBorder="1"/>
    <xf numFmtId="165" fontId="14" fillId="29" borderId="17" xfId="0" applyNumberFormat="1" applyFont="1" applyFill="1" applyBorder="1"/>
    <xf numFmtId="9" fontId="5" fillId="29" borderId="29" xfId="2" applyFont="1" applyFill="1" applyBorder="1"/>
    <xf numFmtId="165" fontId="14" fillId="29" borderId="2" xfId="0" applyNumberFormat="1" applyFont="1" applyFill="1" applyBorder="1"/>
    <xf numFmtId="165" fontId="5" fillId="0" borderId="24" xfId="0" applyNumberFormat="1" applyFont="1" applyBorder="1"/>
    <xf numFmtId="44" fontId="5" fillId="0" borderId="17" xfId="1" applyFont="1" applyBorder="1"/>
    <xf numFmtId="165" fontId="5" fillId="4" borderId="17" xfId="1" applyNumberFormat="1" applyFont="1" applyFill="1" applyBorder="1"/>
    <xf numFmtId="9" fontId="5" fillId="0" borderId="29" xfId="2" applyFont="1" applyFill="1" applyBorder="1"/>
    <xf numFmtId="9" fontId="14" fillId="7" borderId="30" xfId="8" applyNumberFormat="1" applyFont="1" applyFill="1" applyBorder="1" applyAlignment="1">
      <alignment horizontal="center" vertical="center" wrapText="1"/>
    </xf>
    <xf numFmtId="9" fontId="5" fillId="0" borderId="20" xfId="2" applyFont="1" applyFill="1" applyBorder="1"/>
    <xf numFmtId="9" fontId="5" fillId="0" borderId="19" xfId="2" applyFont="1" applyFill="1" applyBorder="1"/>
    <xf numFmtId="9" fontId="5" fillId="29" borderId="20" xfId="2" applyFont="1" applyFill="1" applyBorder="1"/>
    <xf numFmtId="0" fontId="13" fillId="24" borderId="20" xfId="6" applyFont="1" applyFill="1" applyBorder="1" applyAlignment="1">
      <alignment horizontal="center" vertical="center"/>
      <protection locked="0"/>
    </xf>
    <xf numFmtId="0" fontId="13" fillId="24" borderId="10" xfId="6" applyFont="1" applyFill="1" applyBorder="1" applyAlignment="1">
      <alignment horizontal="center" vertical="center"/>
      <protection locked="0"/>
    </xf>
    <xf numFmtId="9" fontId="5" fillId="0" borderId="31" xfId="2" applyFont="1" applyFill="1" applyBorder="1"/>
    <xf numFmtId="44" fontId="5" fillId="0" borderId="16" xfId="1" applyFont="1" applyBorder="1"/>
    <xf numFmtId="9" fontId="5" fillId="0" borderId="25" xfId="2" applyFont="1" applyFill="1" applyBorder="1"/>
    <xf numFmtId="0" fontId="13" fillId="29" borderId="32" xfId="6" applyFont="1" applyFill="1" applyBorder="1" applyAlignment="1">
      <alignment horizontal="center" vertical="center"/>
      <protection locked="0"/>
    </xf>
    <xf numFmtId="0" fontId="14" fillId="29" borderId="33" xfId="0" applyFont="1" applyFill="1" applyBorder="1" applyAlignment="1">
      <alignment horizontal="center" vertical="center" wrapText="1"/>
    </xf>
    <xf numFmtId="164" fontId="14" fillId="29" borderId="34" xfId="0" applyNumberFormat="1" applyFont="1" applyFill="1" applyBorder="1"/>
    <xf numFmtId="164" fontId="14" fillId="29" borderId="35" xfId="0" applyNumberFormat="1" applyFont="1" applyFill="1" applyBorder="1"/>
    <xf numFmtId="44" fontId="54" fillId="6" borderId="7" xfId="1" applyFont="1" applyFill="1" applyBorder="1" applyAlignment="1" applyProtection="1">
      <alignment horizontal="left" vertical="center" wrapText="1"/>
      <protection locked="0"/>
    </xf>
    <xf numFmtId="0" fontId="57" fillId="6" borderId="7" xfId="0" applyFont="1" applyFill="1" applyBorder="1" applyAlignment="1" applyProtection="1">
      <alignment horizontal="left" vertical="center" wrapText="1"/>
      <protection locked="0"/>
    </xf>
    <xf numFmtId="0" fontId="57" fillId="6" borderId="7" xfId="0" applyFont="1" applyFill="1" applyBorder="1" applyAlignment="1" applyProtection="1">
      <alignment horizontal="center" vertical="center" wrapText="1"/>
      <protection locked="0"/>
    </xf>
    <xf numFmtId="44" fontId="57" fillId="6" borderId="7" xfId="1" applyFont="1" applyFill="1" applyBorder="1" applyAlignment="1" applyProtection="1">
      <alignment horizontal="left" vertical="center" wrapText="1"/>
      <protection locked="0"/>
    </xf>
    <xf numFmtId="0" fontId="55" fillId="5" borderId="6" xfId="5" applyFont="1" applyFill="1" applyBorder="1" applyAlignment="1" applyProtection="1">
      <alignment horizontal="left" vertical="top" wrapText="1"/>
      <protection locked="0"/>
    </xf>
    <xf numFmtId="0" fontId="54" fillId="6" borderId="7" xfId="0" applyFont="1" applyFill="1" applyBorder="1" applyAlignment="1" applyProtection="1">
      <alignment horizontal="left" vertical="center" wrapText="1"/>
      <protection locked="0"/>
    </xf>
    <xf numFmtId="0" fontId="54" fillId="6" borderId="7" xfId="0" applyFont="1" applyFill="1" applyBorder="1" applyAlignment="1" applyProtection="1">
      <alignment horizontal="center" vertical="center" wrapText="1"/>
      <protection locked="0"/>
    </xf>
    <xf numFmtId="0" fontId="56" fillId="5" borderId="6" xfId="5" applyFont="1" applyFill="1" applyBorder="1" applyAlignment="1" applyProtection="1">
      <alignment horizontal="left" vertical="top" wrapText="1"/>
      <protection locked="0"/>
    </xf>
    <xf numFmtId="44" fontId="59" fillId="6" borderId="7" xfId="1" applyFont="1" applyFill="1" applyBorder="1" applyAlignment="1" applyProtection="1">
      <alignment horizontal="left" vertical="center" wrapText="1"/>
      <protection locked="0"/>
    </xf>
    <xf numFmtId="0" fontId="60" fillId="5" borderId="6" xfId="5" applyFont="1" applyFill="1" applyBorder="1" applyAlignment="1" applyProtection="1">
      <alignment horizontal="left" vertical="top" wrapText="1"/>
      <protection locked="0"/>
    </xf>
    <xf numFmtId="0" fontId="54" fillId="6" borderId="6" xfId="0" applyFont="1" applyFill="1" applyBorder="1" applyAlignment="1" applyProtection="1">
      <alignment horizontal="left" vertical="center" wrapText="1"/>
      <protection locked="0"/>
    </xf>
    <xf numFmtId="0" fontId="54" fillId="6" borderId="6" xfId="0" applyFont="1" applyFill="1" applyBorder="1" applyAlignment="1" applyProtection="1">
      <alignment horizontal="center" vertical="center" wrapText="1"/>
      <protection locked="0"/>
    </xf>
    <xf numFmtId="44" fontId="54" fillId="6" borderId="6" xfId="1" applyFont="1" applyFill="1" applyBorder="1" applyAlignment="1" applyProtection="1">
      <alignment horizontal="left" vertical="center" wrapText="1"/>
      <protection locked="0"/>
    </xf>
    <xf numFmtId="44" fontId="54" fillId="6" borderId="7" xfId="1" applyFont="1" applyFill="1" applyBorder="1" applyAlignment="1" applyProtection="1">
      <alignment horizontal="right" vertical="center" wrapText="1"/>
      <protection locked="0"/>
    </xf>
    <xf numFmtId="0" fontId="56" fillId="5" borderId="6" xfId="5" applyFont="1" applyFill="1" applyBorder="1" applyAlignment="1" applyProtection="1">
      <alignment horizontal="left" vertical="center" wrapText="1"/>
      <protection locked="0"/>
    </xf>
    <xf numFmtId="0" fontId="60" fillId="5" borderId="6" xfId="5" applyFont="1" applyFill="1" applyBorder="1" applyAlignment="1" applyProtection="1">
      <alignment horizontal="left" vertical="center" wrapText="1"/>
      <protection locked="0"/>
    </xf>
    <xf numFmtId="0" fontId="34" fillId="5" borderId="6" xfId="5" applyFont="1" applyFill="1" applyBorder="1" applyAlignment="1" applyProtection="1">
      <alignment horizontal="left" vertical="center" wrapText="1"/>
      <protection locked="0"/>
    </xf>
    <xf numFmtId="0" fontId="12" fillId="30" borderId="6" xfId="0" applyFont="1" applyFill="1" applyBorder="1" applyAlignment="1" applyProtection="1">
      <alignment vertical="center" wrapText="1"/>
      <protection locked="0"/>
    </xf>
    <xf numFmtId="44" fontId="54" fillId="5" borderId="7" xfId="1" applyFont="1" applyFill="1" applyBorder="1" applyAlignment="1" applyProtection="1">
      <alignment horizontal="left" vertical="center" wrapText="1"/>
      <protection locked="0"/>
    </xf>
    <xf numFmtId="0" fontId="34" fillId="5" borderId="6" xfId="5" applyFont="1" applyFill="1" applyBorder="1" applyAlignment="1" applyProtection="1">
      <alignment horizontal="left" vertical="top" wrapText="1"/>
      <protection locked="0"/>
    </xf>
    <xf numFmtId="44" fontId="54" fillId="6" borderId="7" xfId="1" applyFont="1" applyFill="1" applyBorder="1" applyAlignment="1" applyProtection="1">
      <alignment horizontal="center" vertical="center" wrapText="1"/>
      <protection locked="0"/>
    </xf>
    <xf numFmtId="0" fontId="56" fillId="5" borderId="6" xfId="0" applyFont="1" applyFill="1" applyBorder="1" applyAlignment="1">
      <alignment vertical="center" wrapText="1"/>
    </xf>
    <xf numFmtId="0" fontId="57" fillId="6" borderId="6" xfId="0" applyFont="1" applyFill="1" applyBorder="1" applyAlignment="1" applyProtection="1">
      <alignment horizontal="left" vertical="center" wrapText="1"/>
      <protection locked="0"/>
    </xf>
    <xf numFmtId="0" fontId="57" fillId="6" borderId="6" xfId="0" applyFont="1" applyFill="1" applyBorder="1" applyAlignment="1" applyProtection="1">
      <alignment horizontal="center" vertical="center" wrapText="1"/>
      <protection locked="0"/>
    </xf>
    <xf numFmtId="44" fontId="11" fillId="10" borderId="7" xfId="1" applyFont="1" applyFill="1" applyBorder="1" applyAlignment="1" applyProtection="1">
      <alignment horizontal="center" vertical="center" wrapText="1"/>
      <protection locked="0"/>
    </xf>
    <xf numFmtId="8" fontId="12" fillId="4" borderId="0" xfId="1" applyNumberFormat="1" applyFont="1" applyFill="1" applyAlignment="1">
      <alignment horizontal="left" vertical="top" wrapText="1"/>
    </xf>
    <xf numFmtId="165" fontId="5" fillId="0" borderId="17" xfId="0" applyNumberFormat="1" applyFont="1" applyBorder="1"/>
    <xf numFmtId="0" fontId="55" fillId="6" borderId="6" xfId="5" applyFont="1" applyFill="1" applyBorder="1" applyAlignment="1" applyProtection="1">
      <alignment horizontal="center" vertical="center" wrapText="1"/>
      <protection locked="0"/>
    </xf>
    <xf numFmtId="0" fontId="11" fillId="32" borderId="7" xfId="0" applyFont="1" applyFill="1" applyBorder="1" applyAlignment="1" applyProtection="1">
      <alignment horizontal="left" vertical="center" wrapText="1"/>
      <protection locked="0"/>
    </xf>
    <xf numFmtId="0" fontId="11" fillId="32" borderId="12" xfId="0" applyFont="1" applyFill="1" applyBorder="1" applyAlignment="1" applyProtection="1">
      <alignment horizontal="left" vertical="center" wrapText="1"/>
      <protection locked="0"/>
    </xf>
    <xf numFmtId="0" fontId="11" fillId="32" borderId="6" xfId="0" applyFont="1" applyFill="1" applyBorder="1" applyAlignment="1" applyProtection="1">
      <alignment horizontal="left" vertical="center" wrapText="1"/>
      <protection locked="0"/>
    </xf>
    <xf numFmtId="0" fontId="7" fillId="6" borderId="2" xfId="0" applyFont="1" applyFill="1" applyBorder="1" applyAlignment="1">
      <alignment horizontal="left" vertical="top" wrapText="1"/>
    </xf>
    <xf numFmtId="44" fontId="11" fillId="6" borderId="6" xfId="1" applyFont="1" applyFill="1" applyBorder="1" applyAlignment="1" applyProtection="1">
      <alignment horizontal="center" vertical="center" wrapText="1"/>
      <protection locked="0"/>
    </xf>
    <xf numFmtId="0" fontId="54" fillId="6" borderId="6" xfId="5" applyFont="1" applyFill="1" applyBorder="1" applyAlignment="1" applyProtection="1">
      <alignment horizontal="left" vertical="center" wrapText="1"/>
      <protection locked="0"/>
    </xf>
    <xf numFmtId="0" fontId="67" fillId="0" borderId="2" xfId="0" applyFont="1" applyBorder="1" applyAlignment="1">
      <alignment horizontal="left" vertical="top" wrapText="1"/>
    </xf>
    <xf numFmtId="4" fontId="67" fillId="0" borderId="0" xfId="0" applyNumberFormat="1" applyFont="1" applyAlignment="1">
      <alignment horizontal="left" vertical="top" wrapText="1"/>
    </xf>
    <xf numFmtId="44" fontId="9" fillId="3" borderId="3" xfId="1" applyFont="1" applyFill="1" applyBorder="1" applyAlignment="1">
      <alignment horizontal="left" vertical="top" wrapText="1"/>
    </xf>
    <xf numFmtId="0" fontId="67" fillId="0" borderId="0" xfId="0" applyFont="1" applyAlignment="1">
      <alignment horizontal="left" vertical="top" wrapText="1"/>
    </xf>
    <xf numFmtId="0" fontId="12" fillId="16" borderId="7" xfId="0" applyFont="1" applyFill="1" applyBorder="1" applyAlignment="1" applyProtection="1">
      <alignment horizontal="left" vertical="center" wrapText="1"/>
      <protection locked="0"/>
    </xf>
    <xf numFmtId="44" fontId="12" fillId="16" borderId="7" xfId="1" applyFont="1" applyFill="1" applyBorder="1" applyAlignment="1" applyProtection="1">
      <alignment horizontal="left" vertical="center" wrapText="1"/>
      <protection locked="0"/>
    </xf>
    <xf numFmtId="0" fontId="12" fillId="16" borderId="7" xfId="0" applyFont="1" applyFill="1" applyBorder="1" applyAlignment="1" applyProtection="1">
      <alignment horizontal="center" vertical="center" wrapText="1"/>
      <protection locked="0"/>
    </xf>
    <xf numFmtId="0" fontId="12" fillId="32" borderId="7" xfId="0" applyFont="1" applyFill="1" applyBorder="1" applyAlignment="1" applyProtection="1">
      <alignment horizontal="left" vertical="center" wrapText="1"/>
      <protection locked="0"/>
    </xf>
    <xf numFmtId="0" fontId="56" fillId="16" borderId="6" xfId="0" applyFont="1" applyFill="1" applyBorder="1" applyAlignment="1" applyProtection="1">
      <alignment horizontal="left" vertical="center" wrapText="1"/>
      <protection locked="0"/>
    </xf>
    <xf numFmtId="44" fontId="64" fillId="10" borderId="6" xfId="1" applyFont="1" applyFill="1" applyBorder="1" applyAlignment="1">
      <alignment horizontal="center" vertical="center"/>
    </xf>
    <xf numFmtId="0" fontId="56" fillId="16" borderId="6" xfId="0" applyFont="1" applyFill="1" applyBorder="1" applyAlignment="1" applyProtection="1">
      <alignment horizontal="center" vertical="center" wrapText="1"/>
      <protection locked="0"/>
    </xf>
    <xf numFmtId="0" fontId="12" fillId="5" borderId="13" xfId="0" applyFont="1" applyFill="1" applyBorder="1" applyAlignment="1">
      <alignment vertical="center" wrapText="1"/>
    </xf>
    <xf numFmtId="0" fontId="12" fillId="16" borderId="13" xfId="0" applyFont="1" applyFill="1" applyBorder="1" applyAlignment="1" applyProtection="1">
      <alignment horizontal="left" vertical="center" wrapText="1"/>
      <protection locked="0"/>
    </xf>
    <xf numFmtId="44" fontId="56" fillId="10" borderId="6" xfId="1" applyFont="1" applyFill="1" applyBorder="1" applyAlignment="1">
      <alignment horizontal="center" vertical="center"/>
    </xf>
    <xf numFmtId="0" fontId="12" fillId="16" borderId="13" xfId="0" applyFont="1" applyFill="1" applyBorder="1" applyAlignment="1" applyProtection="1">
      <alignment horizontal="center" vertical="center" wrapText="1"/>
      <protection locked="0"/>
    </xf>
    <xf numFmtId="0" fontId="12" fillId="32" borderId="13" xfId="0" applyFont="1" applyFill="1" applyBorder="1" applyAlignment="1" applyProtection="1">
      <alignment horizontal="left" vertical="center" wrapText="1"/>
      <protection locked="0"/>
    </xf>
    <xf numFmtId="0" fontId="12" fillId="16" borderId="12" xfId="0" applyFont="1" applyFill="1" applyBorder="1" applyAlignment="1" applyProtection="1">
      <alignment horizontal="left" vertical="center" wrapText="1"/>
      <protection locked="0"/>
    </xf>
    <xf numFmtId="44" fontId="12" fillId="16" borderId="12" xfId="1" applyFont="1" applyFill="1" applyBorder="1" applyAlignment="1" applyProtection="1">
      <alignment horizontal="left" vertical="center" wrapText="1"/>
      <protection locked="0"/>
    </xf>
    <xf numFmtId="0" fontId="12" fillId="16" borderId="12" xfId="0" applyFont="1" applyFill="1" applyBorder="1" applyAlignment="1" applyProtection="1">
      <alignment horizontal="center" vertical="center" wrapText="1"/>
      <protection locked="0"/>
    </xf>
    <xf numFmtId="0" fontId="12" fillId="32" borderId="12" xfId="0" applyFont="1" applyFill="1" applyBorder="1" applyAlignment="1" applyProtection="1">
      <alignment horizontal="left" vertical="center" wrapText="1"/>
      <protection locked="0"/>
    </xf>
    <xf numFmtId="0" fontId="17" fillId="5" borderId="6" xfId="10" applyFont="1" applyFill="1" applyBorder="1" applyAlignment="1" applyProtection="1">
      <alignment horizontal="left" vertical="center" wrapText="1"/>
      <protection locked="0"/>
    </xf>
    <xf numFmtId="0" fontId="5" fillId="32" borderId="6" xfId="0" applyFont="1" applyFill="1" applyBorder="1" applyAlignment="1">
      <alignment horizontal="left" vertical="center" wrapText="1"/>
    </xf>
    <xf numFmtId="44" fontId="5" fillId="16" borderId="7" xfId="1" applyFont="1" applyFill="1" applyBorder="1" applyAlignment="1" applyProtection="1">
      <alignment horizontal="left" vertical="center" wrapText="1"/>
      <protection locked="0"/>
    </xf>
    <xf numFmtId="0" fontId="17" fillId="32" borderId="7" xfId="0" applyFont="1" applyFill="1" applyBorder="1" applyAlignment="1" applyProtection="1">
      <alignment horizontal="left" vertical="center" wrapText="1"/>
      <protection locked="0"/>
    </xf>
    <xf numFmtId="0" fontId="12" fillId="32" borderId="6" xfId="0" applyFont="1" applyFill="1" applyBorder="1" applyAlignment="1">
      <alignment vertical="center" wrapText="1"/>
    </xf>
    <xf numFmtId="44" fontId="12" fillId="10" borderId="7" xfId="1" applyFont="1" applyFill="1" applyBorder="1" applyAlignment="1" applyProtection="1">
      <alignment horizontal="left" vertical="center" wrapText="1"/>
      <protection locked="0"/>
    </xf>
    <xf numFmtId="44" fontId="5" fillId="0" borderId="0" xfId="0" applyNumberFormat="1" applyFont="1" applyAlignment="1">
      <alignment vertical="center"/>
    </xf>
    <xf numFmtId="44" fontId="5" fillId="0" borderId="0" xfId="1" applyFont="1" applyAlignment="1">
      <alignment vertical="center"/>
    </xf>
    <xf numFmtId="49" fontId="7" fillId="0" borderId="2" xfId="0" applyNumberFormat="1" applyFont="1" applyBorder="1" applyAlignment="1">
      <alignment horizontal="left" vertical="top" wrapText="1"/>
    </xf>
    <xf numFmtId="44" fontId="19" fillId="19" borderId="0" xfId="0" applyNumberFormat="1" applyFont="1" applyFill="1" applyAlignment="1">
      <alignment horizontal="left" vertical="top" wrapText="1"/>
    </xf>
    <xf numFmtId="44" fontId="8" fillId="3" borderId="0" xfId="1" applyFont="1" applyFill="1" applyBorder="1" applyAlignment="1">
      <alignment horizontal="left" vertical="center" wrapText="1"/>
    </xf>
    <xf numFmtId="0" fontId="20" fillId="0" borderId="2" xfId="0" applyFont="1" applyBorder="1" applyAlignment="1">
      <alignment horizontal="left" vertical="top" wrapText="1"/>
    </xf>
    <xf numFmtId="44" fontId="30" fillId="0" borderId="0" xfId="0" applyNumberFormat="1" applyFont="1" applyAlignment="1">
      <alignment horizontal="left" vertical="top" wrapText="1"/>
    </xf>
    <xf numFmtId="0" fontId="16" fillId="8" borderId="8" xfId="0" applyFont="1" applyFill="1" applyBorder="1" applyAlignment="1">
      <alignment vertical="center"/>
    </xf>
    <xf numFmtId="0" fontId="7" fillId="0" borderId="0" xfId="0" applyFont="1" applyAlignment="1">
      <alignment horizontal="left" vertical="center" wrapText="1"/>
    </xf>
    <xf numFmtId="164" fontId="11" fillId="4" borderId="0" xfId="1" applyNumberFormat="1" applyFont="1" applyFill="1" applyAlignment="1">
      <alignment horizontal="left" vertical="center" wrapText="1"/>
    </xf>
    <xf numFmtId="44" fontId="20" fillId="0" borderId="0" xfId="0" applyNumberFormat="1" applyFont="1" applyAlignment="1">
      <alignment horizontal="left" vertical="top" wrapText="1"/>
    </xf>
    <xf numFmtId="44" fontId="12" fillId="4" borderId="0" xfId="1" applyFont="1" applyFill="1" applyAlignment="1">
      <alignment horizontal="left" vertical="center" wrapText="1"/>
    </xf>
    <xf numFmtId="44" fontId="28" fillId="6" borderId="7" xfId="1" applyFont="1" applyFill="1" applyBorder="1" applyAlignment="1" applyProtection="1">
      <alignment horizontal="left" vertical="center" wrapText="1"/>
      <protection locked="0"/>
    </xf>
    <xf numFmtId="0" fontId="11" fillId="32" borderId="7" xfId="0" applyFont="1" applyFill="1" applyBorder="1" applyAlignment="1" applyProtection="1">
      <alignment horizontal="left" vertical="center"/>
      <protection locked="0"/>
    </xf>
    <xf numFmtId="44" fontId="11" fillId="10" borderId="6" xfId="0" applyNumberFormat="1" applyFont="1" applyFill="1" applyBorder="1" applyAlignment="1">
      <alignment vertical="center"/>
    </xf>
    <xf numFmtId="49" fontId="12" fillId="0" borderId="0" xfId="0" applyNumberFormat="1" applyFont="1" applyAlignment="1">
      <alignment horizontal="left" vertical="center" wrapText="1"/>
    </xf>
    <xf numFmtId="0" fontId="2" fillId="0" borderId="11" xfId="3" applyBorder="1" applyAlignment="1" applyProtection="1">
      <alignment horizontal="left" vertical="center"/>
    </xf>
    <xf numFmtId="0" fontId="25" fillId="0" borderId="0" xfId="4" applyFont="1" applyBorder="1" applyAlignment="1" applyProtection="1">
      <alignment horizontal="left" vertical="center"/>
    </xf>
    <xf numFmtId="0" fontId="11" fillId="32" borderId="7" xfId="0" applyFont="1" applyFill="1" applyBorder="1" applyAlignment="1" applyProtection="1">
      <alignment horizontal="left" vertical="top" wrapText="1"/>
      <protection locked="0"/>
    </xf>
    <xf numFmtId="0" fontId="52" fillId="0" borderId="0" xfId="0" applyFont="1"/>
    <xf numFmtId="0" fontId="52" fillId="0" borderId="0" xfId="0" applyFont="1" applyProtection="1">
      <protection locked="0" hidden="1"/>
    </xf>
    <xf numFmtId="0" fontId="52" fillId="0" borderId="0" xfId="0" applyFont="1" applyProtection="1">
      <protection locked="0"/>
    </xf>
    <xf numFmtId="0" fontId="60" fillId="5" borderId="6" xfId="5" applyNumberFormat="1" applyFont="1" applyFill="1" applyBorder="1" applyAlignment="1" applyProtection="1">
      <alignment horizontal="left" vertical="center" wrapText="1"/>
      <protection locked="0"/>
    </xf>
    <xf numFmtId="44" fontId="57" fillId="6" borderId="7" xfId="1" applyFont="1" applyFill="1" applyBorder="1" applyAlignment="1" applyProtection="1">
      <alignment horizontal="right" vertical="center" wrapText="1"/>
      <protection locked="0"/>
    </xf>
    <xf numFmtId="0" fontId="57" fillId="6" borderId="36" xfId="0" applyFont="1" applyFill="1" applyBorder="1" applyAlignment="1" applyProtection="1">
      <alignment horizontal="left" vertical="center" wrapText="1"/>
      <protection locked="0"/>
    </xf>
    <xf numFmtId="0" fontId="56" fillId="5" borderId="0" xfId="0" applyFont="1" applyFill="1" applyAlignment="1">
      <alignment horizontal="left" vertical="center" wrapText="1"/>
    </xf>
    <xf numFmtId="0" fontId="13" fillId="7" borderId="7" xfId="0" applyFont="1" applyFill="1" applyBorder="1" applyAlignment="1">
      <alignment vertical="center" wrapText="1"/>
    </xf>
    <xf numFmtId="0" fontId="13" fillId="0" borderId="0" xfId="5" applyFont="1" applyFill="1" applyBorder="1" applyAlignment="1" applyProtection="1">
      <alignment horizontal="left" vertical="center" wrapText="1"/>
      <protection locked="0"/>
    </xf>
    <xf numFmtId="8" fontId="54" fillId="6" borderId="6" xfId="1" applyNumberFormat="1" applyFont="1" applyFill="1" applyBorder="1" applyAlignment="1" applyProtection="1">
      <alignment horizontal="right" vertical="center" wrapText="1"/>
      <protection locked="0"/>
    </xf>
    <xf numFmtId="0" fontId="34" fillId="5" borderId="6" xfId="0" applyFont="1" applyFill="1" applyBorder="1" applyAlignment="1">
      <alignment vertical="center" wrapText="1"/>
    </xf>
    <xf numFmtId="0" fontId="56" fillId="6" borderId="6" xfId="5" applyFont="1" applyFill="1" applyBorder="1" applyAlignment="1" applyProtection="1">
      <alignment horizontal="center" vertical="center" wrapText="1"/>
      <protection locked="0"/>
    </xf>
    <xf numFmtId="0" fontId="5" fillId="33" borderId="0" xfId="0" applyFont="1" applyFill="1" applyProtection="1">
      <protection locked="0"/>
    </xf>
    <xf numFmtId="0" fontId="6" fillId="33" borderId="0" xfId="0" applyFont="1" applyFill="1" applyProtection="1">
      <protection locked="0" hidden="1"/>
    </xf>
    <xf numFmtId="0" fontId="56" fillId="5" borderId="6" xfId="0" applyFont="1" applyFill="1" applyBorder="1" applyAlignment="1">
      <alignment horizontal="left" vertical="center" wrapText="1"/>
    </xf>
    <xf numFmtId="0" fontId="55" fillId="5" borderId="6" xfId="0" applyFont="1" applyFill="1" applyBorder="1" applyAlignment="1">
      <alignment vertical="center" wrapText="1"/>
    </xf>
    <xf numFmtId="0" fontId="11" fillId="5" borderId="7" xfId="0" applyFont="1" applyFill="1" applyBorder="1" applyAlignment="1" applyProtection="1">
      <alignment horizontal="center" vertical="center" wrapText="1"/>
      <protection locked="0"/>
    </xf>
    <xf numFmtId="0" fontId="5" fillId="34" borderId="0" xfId="0" applyFont="1" applyFill="1"/>
    <xf numFmtId="0" fontId="6" fillId="34" borderId="0" xfId="0" applyFont="1" applyFill="1" applyProtection="1">
      <protection locked="0" hidden="1"/>
    </xf>
    <xf numFmtId="0" fontId="5" fillId="34" borderId="0" xfId="0" applyFont="1" applyFill="1" applyProtection="1">
      <protection locked="0"/>
    </xf>
    <xf numFmtId="6" fontId="54" fillId="6" borderId="7" xfId="1" applyNumberFormat="1" applyFont="1" applyFill="1" applyBorder="1" applyAlignment="1" applyProtection="1">
      <alignment horizontal="right" vertical="center" wrapText="1"/>
      <protection locked="0"/>
    </xf>
    <xf numFmtId="0" fontId="12" fillId="5" borderId="6" xfId="0" applyFont="1" applyFill="1" applyBorder="1" applyAlignment="1">
      <alignment horizontal="left" vertical="top" wrapText="1"/>
    </xf>
    <xf numFmtId="0" fontId="5" fillId="33" borderId="0" xfId="0" applyFont="1" applyFill="1"/>
    <xf numFmtId="0" fontId="14" fillId="5" borderId="6" xfId="0" applyFont="1" applyFill="1" applyBorder="1" applyAlignment="1">
      <alignment horizontal="left" vertical="top" wrapText="1"/>
    </xf>
    <xf numFmtId="0" fontId="5" fillId="33" borderId="0" xfId="0" applyFont="1" applyFill="1" applyAlignment="1">
      <alignment vertical="center"/>
    </xf>
    <xf numFmtId="8" fontId="5" fillId="0" borderId="0" xfId="0" applyNumberFormat="1" applyFont="1"/>
    <xf numFmtId="0" fontId="57" fillId="6" borderId="6" xfId="5" applyFont="1" applyFill="1" applyBorder="1" applyAlignment="1" applyProtection="1">
      <alignment horizontal="center" vertical="center" wrapText="1"/>
      <protection locked="0"/>
    </xf>
    <xf numFmtId="44" fontId="31" fillId="6" borderId="6" xfId="0" applyNumberFormat="1" applyFont="1" applyFill="1" applyBorder="1" applyAlignment="1">
      <alignment horizontal="center" vertical="center" wrapText="1"/>
    </xf>
    <xf numFmtId="0" fontId="55" fillId="5" borderId="6" xfId="5" applyFont="1" applyFill="1" applyBorder="1" applyAlignment="1" applyProtection="1">
      <alignment horizontal="left" vertical="center" wrapText="1"/>
      <protection locked="0"/>
    </xf>
    <xf numFmtId="44" fontId="64" fillId="6" borderId="6" xfId="0" applyNumberFormat="1" applyFont="1" applyFill="1" applyBorder="1" applyAlignment="1">
      <alignment horizontal="center" vertical="center" wrapText="1"/>
    </xf>
    <xf numFmtId="8" fontId="11" fillId="4" borderId="0" xfId="1" applyNumberFormat="1" applyFont="1" applyFill="1" applyAlignment="1">
      <alignment horizontal="center" vertical="top" wrapText="1"/>
    </xf>
    <xf numFmtId="44" fontId="12" fillId="6" borderId="6" xfId="0" applyNumberFormat="1" applyFont="1" applyFill="1" applyBorder="1" applyAlignment="1">
      <alignment horizontal="center" vertical="center" wrapText="1"/>
    </xf>
    <xf numFmtId="0" fontId="55" fillId="6" borderId="7" xfId="0" applyFont="1" applyFill="1" applyBorder="1" applyAlignment="1" applyProtection="1">
      <alignment horizontal="left" vertical="center" wrapText="1"/>
      <protection locked="0"/>
    </xf>
    <xf numFmtId="44" fontId="56" fillId="6" borderId="6" xfId="0" applyNumberFormat="1" applyFont="1" applyFill="1" applyBorder="1" applyAlignment="1">
      <alignment horizontal="center" vertical="center" wrapText="1"/>
    </xf>
    <xf numFmtId="0" fontId="11" fillId="32" borderId="7" xfId="0" applyFont="1" applyFill="1" applyBorder="1" applyAlignment="1">
      <alignment horizontal="left" vertical="center" wrapText="1"/>
    </xf>
    <xf numFmtId="44" fontId="56" fillId="6" borderId="7" xfId="1" applyFont="1" applyFill="1" applyBorder="1" applyAlignment="1">
      <alignment horizontal="center" vertical="center" wrapText="1"/>
    </xf>
    <xf numFmtId="0" fontId="17" fillId="5" borderId="6" xfId="5" applyFont="1" applyFill="1" applyBorder="1" applyAlignment="1" applyProtection="1">
      <alignment horizontal="left" vertical="center" wrapText="1"/>
      <protection locked="0"/>
    </xf>
    <xf numFmtId="44" fontId="54" fillId="6" borderId="6" xfId="0" applyNumberFormat="1" applyFont="1" applyFill="1" applyBorder="1" applyAlignment="1">
      <alignment horizontal="center" vertical="center" wrapText="1"/>
    </xf>
    <xf numFmtId="0" fontId="56" fillId="12" borderId="6" xfId="0" applyFont="1" applyFill="1" applyBorder="1" applyAlignment="1">
      <alignment vertical="center" wrapText="1"/>
    </xf>
    <xf numFmtId="0" fontId="70" fillId="6" borderId="7" xfId="0" applyFont="1" applyFill="1" applyBorder="1" applyAlignment="1" applyProtection="1">
      <alignment horizontal="left" vertical="center" wrapText="1"/>
      <protection locked="0"/>
    </xf>
    <xf numFmtId="0" fontId="27" fillId="5" borderId="6" xfId="0" applyFont="1" applyFill="1" applyBorder="1" applyAlignment="1">
      <alignment vertical="center" wrapText="1"/>
    </xf>
    <xf numFmtId="0" fontId="17" fillId="5" borderId="6" xfId="0" applyFont="1" applyFill="1" applyBorder="1" applyAlignment="1">
      <alignment vertical="center" wrapText="1"/>
    </xf>
    <xf numFmtId="0" fontId="17" fillId="12" borderId="6" xfId="0" applyFont="1" applyFill="1" applyBorder="1" applyAlignment="1">
      <alignment vertical="center" wrapText="1"/>
    </xf>
    <xf numFmtId="0" fontId="72" fillId="5" borderId="6" xfId="0" applyFont="1" applyFill="1" applyBorder="1" applyAlignment="1">
      <alignment vertical="center" wrapText="1"/>
    </xf>
    <xf numFmtId="4" fontId="11" fillId="6" borderId="7" xfId="0" applyNumberFormat="1" applyFont="1" applyFill="1" applyBorder="1" applyAlignment="1">
      <alignment horizontal="right" vertical="center" wrapText="1"/>
    </xf>
    <xf numFmtId="0" fontId="44" fillId="0" borderId="0" xfId="0" applyFont="1"/>
    <xf numFmtId="44" fontId="73" fillId="3" borderId="3" xfId="1" applyFont="1" applyFill="1" applyBorder="1" applyAlignment="1">
      <alignment horizontal="left" vertical="top" wrapText="1"/>
    </xf>
    <xf numFmtId="0" fontId="58" fillId="5" borderId="6" xfId="5" applyFont="1" applyFill="1" applyBorder="1" applyAlignment="1" applyProtection="1">
      <alignment horizontal="left" vertical="top" wrapText="1"/>
      <protection locked="0"/>
    </xf>
    <xf numFmtId="0" fontId="27" fillId="5" borderId="15" xfId="0" applyFont="1" applyFill="1" applyBorder="1" applyAlignment="1">
      <alignment vertical="top" wrapText="1"/>
    </xf>
    <xf numFmtId="44" fontId="11" fillId="32" borderId="7" xfId="1" applyFont="1" applyFill="1" applyBorder="1" applyAlignment="1" applyProtection="1">
      <alignment horizontal="left" vertical="center" wrapText="1"/>
      <protection locked="0"/>
    </xf>
    <xf numFmtId="0" fontId="11" fillId="3" borderId="7" xfId="0" applyFont="1" applyFill="1" applyBorder="1" applyAlignment="1" applyProtection="1">
      <alignment horizontal="left" vertical="center" wrapText="1"/>
      <protection locked="0"/>
    </xf>
    <xf numFmtId="8" fontId="11" fillId="32" borderId="7" xfId="1" applyNumberFormat="1" applyFont="1" applyFill="1" applyBorder="1" applyAlignment="1" applyProtection="1">
      <alignment horizontal="right" vertical="center" wrapText="1"/>
      <protection locked="0"/>
    </xf>
    <xf numFmtId="0" fontId="20" fillId="0" borderId="0" xfId="0" applyFont="1" applyProtection="1">
      <protection locked="0"/>
    </xf>
    <xf numFmtId="44" fontId="54" fillId="6" borderId="6" xfId="1" applyFont="1" applyFill="1" applyBorder="1" applyAlignment="1" applyProtection="1">
      <alignment horizontal="right" vertical="center" wrapText="1"/>
      <protection locked="0"/>
    </xf>
    <xf numFmtId="8" fontId="57" fillId="6" borderId="7" xfId="1" applyNumberFormat="1" applyFont="1" applyFill="1" applyBorder="1" applyAlignment="1" applyProtection="1">
      <alignment horizontal="right" vertical="center" wrapText="1"/>
      <protection locked="0"/>
    </xf>
    <xf numFmtId="44" fontId="11" fillId="32" borderId="7" xfId="1" applyFont="1" applyFill="1" applyBorder="1" applyAlignment="1" applyProtection="1">
      <alignment horizontal="right" vertical="center" wrapText="1"/>
      <protection locked="0"/>
    </xf>
    <xf numFmtId="0" fontId="61" fillId="5" borderId="6" xfId="5" applyFont="1" applyFill="1" applyBorder="1" applyAlignment="1" applyProtection="1">
      <alignment horizontal="left" vertical="top" wrapText="1"/>
      <protection locked="0"/>
    </xf>
    <xf numFmtId="0" fontId="55" fillId="5" borderId="9" xfId="0" applyFont="1" applyFill="1" applyBorder="1" applyAlignment="1">
      <alignment horizontal="left" vertical="center" wrapText="1"/>
    </xf>
    <xf numFmtId="0" fontId="69" fillId="6" borderId="7" xfId="0" applyFont="1" applyFill="1" applyBorder="1" applyAlignment="1" applyProtection="1">
      <alignment horizontal="left" vertical="center" wrapText="1"/>
      <protection locked="0"/>
    </xf>
    <xf numFmtId="0" fontId="69" fillId="6" borderId="7" xfId="0" applyFont="1" applyFill="1" applyBorder="1" applyAlignment="1" applyProtection="1">
      <alignment horizontal="center" vertical="center" wrapText="1"/>
      <protection locked="0"/>
    </xf>
    <xf numFmtId="0" fontId="53" fillId="5" borderId="6" xfId="5" applyFont="1" applyFill="1" applyBorder="1" applyAlignment="1" applyProtection="1">
      <alignment horizontal="left" vertical="top" wrapText="1"/>
      <protection locked="0"/>
    </xf>
    <xf numFmtId="6" fontId="54" fillId="6" borderId="7" xfId="1" applyNumberFormat="1" applyFont="1" applyFill="1" applyBorder="1" applyAlignment="1" applyProtection="1">
      <alignment horizontal="left" vertical="center" wrapText="1"/>
      <protection locked="0"/>
    </xf>
    <xf numFmtId="0" fontId="13" fillId="25" borderId="6" xfId="5" applyFont="1" applyFill="1" applyBorder="1" applyAlignment="1" applyProtection="1">
      <alignment horizontal="left" vertical="center" wrapText="1"/>
      <protection locked="0"/>
    </xf>
    <xf numFmtId="0" fontId="28" fillId="32" borderId="7" xfId="0" applyFont="1" applyFill="1" applyBorder="1" applyAlignment="1" applyProtection="1">
      <alignment horizontal="left" vertical="center" wrapText="1"/>
      <protection locked="0"/>
    </xf>
    <xf numFmtId="0" fontId="13" fillId="35" borderId="7" xfId="0" applyFont="1" applyFill="1" applyBorder="1" applyAlignment="1">
      <alignment horizontal="left" vertical="center" wrapText="1"/>
    </xf>
    <xf numFmtId="0" fontId="31" fillId="5" borderId="6" xfId="0" applyFont="1" applyFill="1" applyBorder="1" applyAlignment="1" applyProtection="1">
      <alignment horizontal="left" vertical="top" wrapText="1"/>
      <protection locked="0"/>
    </xf>
    <xf numFmtId="49" fontId="25" fillId="0" borderId="0" xfId="4" applyNumberFormat="1" applyFont="1" applyBorder="1" applyAlignment="1" applyProtection="1">
      <alignment horizontal="left"/>
    </xf>
    <xf numFmtId="0" fontId="37" fillId="5" borderId="6" xfId="0" applyFont="1" applyFill="1" applyBorder="1" applyAlignment="1">
      <alignment horizontal="left" vertical="center" wrapText="1"/>
    </xf>
    <xf numFmtId="0" fontId="37" fillId="5" borderId="6" xfId="0" applyFont="1" applyFill="1" applyBorder="1" applyAlignment="1">
      <alignment horizontal="left" vertical="top" wrapText="1"/>
    </xf>
    <xf numFmtId="44" fontId="12" fillId="6" borderId="7" xfId="1" applyFont="1" applyFill="1" applyBorder="1" applyAlignment="1" applyProtection="1">
      <alignment horizontal="left" vertical="center" wrapText="1"/>
      <protection locked="0"/>
    </xf>
    <xf numFmtId="0" fontId="17" fillId="0" borderId="0" xfId="0" applyFont="1" applyProtection="1">
      <protection locked="0"/>
    </xf>
    <xf numFmtId="0" fontId="17" fillId="0" borderId="0" xfId="0" applyFont="1" applyProtection="1">
      <protection locked="0" hidden="1"/>
    </xf>
    <xf numFmtId="44" fontId="70" fillId="6" borderId="7" xfId="1" applyFont="1" applyFill="1" applyBorder="1" applyAlignment="1" applyProtection="1">
      <alignment horizontal="left" vertical="center" wrapText="1"/>
      <protection locked="0"/>
    </xf>
    <xf numFmtId="0" fontId="70" fillId="6" borderId="7" xfId="0" applyFont="1" applyFill="1" applyBorder="1" applyAlignment="1" applyProtection="1">
      <alignment horizontal="center" vertical="center" wrapText="1"/>
      <protection locked="0"/>
    </xf>
    <xf numFmtId="0" fontId="70" fillId="32" borderId="7" xfId="0" applyFont="1" applyFill="1" applyBorder="1" applyAlignment="1" applyProtection="1">
      <alignment horizontal="left" vertical="center" wrapText="1"/>
      <protection locked="0"/>
    </xf>
    <xf numFmtId="0" fontId="74" fillId="5" borderId="6" xfId="0" applyFont="1" applyFill="1" applyBorder="1" applyAlignment="1">
      <alignment vertical="top" wrapText="1"/>
    </xf>
    <xf numFmtId="0" fontId="55" fillId="6" borderId="7" xfId="0" applyFont="1" applyFill="1" applyBorder="1" applyAlignment="1" applyProtection="1">
      <alignment horizontal="center" vertical="center" wrapText="1"/>
      <protection locked="0"/>
    </xf>
    <xf numFmtId="0" fontId="39" fillId="5" borderId="0" xfId="0" applyFont="1" applyFill="1" applyAlignment="1">
      <alignment vertical="center" wrapText="1"/>
    </xf>
    <xf numFmtId="0" fontId="31" fillId="5" borderId="0" xfId="0" applyFont="1" applyFill="1" applyAlignment="1">
      <alignment vertical="top" wrapText="1"/>
    </xf>
    <xf numFmtId="0" fontId="31" fillId="5" borderId="6" xfId="0" applyFont="1" applyFill="1" applyBorder="1" applyAlignment="1">
      <alignment vertical="top" wrapText="1"/>
    </xf>
    <xf numFmtId="0" fontId="56" fillId="31" borderId="6" xfId="0" applyFont="1" applyFill="1" applyBorder="1" applyAlignment="1">
      <alignment vertical="center" wrapText="1"/>
    </xf>
    <xf numFmtId="0" fontId="56" fillId="31" borderId="6" xfId="10" applyFont="1" applyFill="1" applyBorder="1" applyAlignment="1" applyProtection="1">
      <alignment horizontal="left" vertical="center" wrapText="1"/>
      <protection locked="0"/>
    </xf>
    <xf numFmtId="44" fontId="11" fillId="6" borderId="7" xfId="12" applyFont="1" applyFill="1" applyBorder="1" applyAlignment="1" applyProtection="1">
      <alignment horizontal="left" vertical="center" wrapText="1"/>
      <protection locked="0"/>
    </xf>
    <xf numFmtId="44" fontId="59" fillId="6" borderId="7" xfId="12" applyFont="1" applyFill="1" applyBorder="1" applyAlignment="1" applyProtection="1">
      <alignment horizontal="left" vertical="center" wrapText="1"/>
      <protection locked="0"/>
    </xf>
    <xf numFmtId="4" fontId="70" fillId="32" borderId="7" xfId="0" applyNumberFormat="1" applyFont="1" applyFill="1" applyBorder="1" applyAlignment="1" applyProtection="1">
      <alignment horizontal="left" vertical="center" wrapText="1"/>
      <protection locked="0"/>
    </xf>
    <xf numFmtId="4" fontId="11" fillId="32" borderId="7" xfId="0" applyNumberFormat="1" applyFont="1" applyFill="1" applyBorder="1" applyAlignment="1" applyProtection="1">
      <alignment horizontal="left" vertical="center" wrapText="1"/>
      <protection locked="0"/>
    </xf>
    <xf numFmtId="44" fontId="56" fillId="6" borderId="7" xfId="1" applyFont="1" applyFill="1" applyBorder="1" applyAlignment="1" applyProtection="1">
      <alignment horizontal="right" vertical="center" wrapText="1"/>
      <protection locked="0"/>
    </xf>
    <xf numFmtId="0" fontId="81" fillId="5" borderId="6" xfId="5" applyFont="1" applyFill="1" applyBorder="1" applyAlignment="1" applyProtection="1">
      <alignment horizontal="left" vertical="top" wrapText="1"/>
      <protection locked="0"/>
    </xf>
    <xf numFmtId="0" fontId="83" fillId="32" borderId="7" xfId="0" applyFont="1" applyFill="1" applyBorder="1" applyAlignment="1" applyProtection="1">
      <alignment horizontal="left" vertical="center" wrapText="1"/>
      <protection locked="0"/>
    </xf>
    <xf numFmtId="0" fontId="83" fillId="32" borderId="0" xfId="0" applyFont="1" applyFill="1" applyAlignment="1">
      <alignment vertical="center"/>
    </xf>
    <xf numFmtId="0" fontId="83" fillId="32" borderId="6" xfId="0" applyFont="1" applyFill="1" applyBorder="1" applyAlignment="1" applyProtection="1">
      <alignment horizontal="left" vertical="center" wrapText="1"/>
      <protection locked="0"/>
    </xf>
    <xf numFmtId="0" fontId="84" fillId="32" borderId="6" xfId="0" applyFont="1" applyFill="1" applyBorder="1" applyAlignment="1" applyProtection="1">
      <alignment horizontal="left" vertical="center" wrapText="1"/>
      <protection locked="0"/>
    </xf>
    <xf numFmtId="44" fontId="83" fillId="32" borderId="7" xfId="1" applyFont="1" applyFill="1" applyBorder="1" applyAlignment="1" applyProtection="1">
      <alignment horizontal="right" vertical="center" wrapText="1"/>
      <protection locked="0"/>
    </xf>
    <xf numFmtId="0" fontId="86" fillId="32" borderId="7" xfId="0" applyFont="1" applyFill="1" applyBorder="1" applyAlignment="1" applyProtection="1">
      <alignment horizontal="left" vertical="center" wrapText="1"/>
      <protection locked="0"/>
    </xf>
    <xf numFmtId="0" fontId="88" fillId="5" borderId="6" xfId="5" applyFont="1" applyFill="1" applyBorder="1" applyAlignment="1" applyProtection="1">
      <alignment horizontal="left" vertical="center" wrapText="1"/>
      <protection locked="0"/>
    </xf>
    <xf numFmtId="0" fontId="91" fillId="5" borderId="13" xfId="10" applyFont="1" applyFill="1" applyBorder="1" applyAlignment="1" applyProtection="1">
      <alignment horizontal="left" vertical="center" wrapText="1"/>
      <protection locked="0"/>
    </xf>
    <xf numFmtId="0" fontId="92" fillId="3" borderId="7" xfId="0" applyFont="1" applyFill="1" applyBorder="1" applyAlignment="1" applyProtection="1">
      <alignment horizontal="left" vertical="center" wrapText="1"/>
      <protection locked="0"/>
    </xf>
    <xf numFmtId="0" fontId="13" fillId="23" borderId="21" xfId="6" applyFont="1" applyFill="1" applyBorder="1" applyAlignment="1">
      <alignment horizontal="center" vertical="center" wrapText="1"/>
      <protection locked="0"/>
    </xf>
    <xf numFmtId="0" fontId="13" fillId="23" borderId="22" xfId="6" applyFont="1" applyFill="1" applyBorder="1" applyAlignment="1">
      <alignment horizontal="center" vertical="center" wrapText="1"/>
      <protection locked="0"/>
    </xf>
    <xf numFmtId="0" fontId="13" fillId="23" borderId="23" xfId="6" applyFont="1" applyFill="1" applyBorder="1" applyAlignment="1">
      <alignment horizontal="center" vertical="center" wrapText="1"/>
      <protection locked="0"/>
    </xf>
    <xf numFmtId="0" fontId="13" fillId="22" borderId="21" xfId="6" applyFont="1" applyFill="1" applyBorder="1" applyAlignment="1">
      <alignment horizontal="center" vertical="center" wrapText="1"/>
      <protection locked="0"/>
    </xf>
    <xf numFmtId="0" fontId="13" fillId="22" borderId="22" xfId="6" applyFont="1" applyFill="1" applyBorder="1" applyAlignment="1">
      <alignment horizontal="center" vertical="center" wrapText="1"/>
      <protection locked="0"/>
    </xf>
    <xf numFmtId="0" fontId="13" fillId="22" borderId="23" xfId="6" applyFont="1" applyFill="1" applyBorder="1" applyAlignment="1">
      <alignment horizontal="center" vertical="center" wrapText="1"/>
      <protection locked="0"/>
    </xf>
    <xf numFmtId="0" fontId="13" fillId="21" borderId="21" xfId="6" applyFont="1" applyFill="1" applyBorder="1" applyAlignment="1">
      <alignment horizontal="center" vertical="center"/>
      <protection locked="0"/>
    </xf>
    <xf numFmtId="0" fontId="13" fillId="21" borderId="22" xfId="6" applyFont="1" applyFill="1" applyBorder="1" applyAlignment="1">
      <alignment horizontal="center" vertical="center"/>
      <protection locked="0"/>
    </xf>
    <xf numFmtId="0" fontId="13" fillId="21" borderId="23" xfId="6" applyFont="1" applyFill="1" applyBorder="1" applyAlignment="1">
      <alignment horizontal="center" vertical="center"/>
      <protection locked="0"/>
    </xf>
    <xf numFmtId="0" fontId="13" fillId="7" borderId="9" xfId="6" applyFont="1" applyFill="1" applyBorder="1" applyAlignment="1">
      <alignment horizontal="center" vertical="center"/>
      <protection locked="0"/>
    </xf>
    <xf numFmtId="0" fontId="13" fillId="7" borderId="8" xfId="6" applyFont="1" applyFill="1" applyBorder="1" applyAlignment="1">
      <alignment horizontal="center" vertical="center"/>
      <protection locked="0"/>
    </xf>
    <xf numFmtId="0" fontId="13" fillId="27" borderId="21" xfId="6" applyFont="1" applyFill="1" applyBorder="1" applyAlignment="1">
      <alignment horizontal="center" vertical="center"/>
      <protection locked="0"/>
    </xf>
    <xf numFmtId="0" fontId="13" fillId="27" borderId="22" xfId="6" applyFont="1" applyFill="1" applyBorder="1" applyAlignment="1">
      <alignment horizontal="center" vertical="center"/>
      <protection locked="0"/>
    </xf>
    <xf numFmtId="0" fontId="13" fillId="27" borderId="23" xfId="6" applyFont="1" applyFill="1" applyBorder="1" applyAlignment="1">
      <alignment horizontal="center" vertical="center"/>
      <protection locked="0"/>
    </xf>
    <xf numFmtId="0" fontId="13" fillId="26" borderId="21" xfId="6" applyFont="1" applyFill="1" applyBorder="1" applyAlignment="1">
      <alignment horizontal="center" vertical="center" wrapText="1"/>
      <protection locked="0"/>
    </xf>
    <xf numFmtId="0" fontId="13" fillId="26" borderId="22" xfId="6" applyFont="1" applyFill="1" applyBorder="1" applyAlignment="1">
      <alignment horizontal="center" vertical="center" wrapText="1"/>
      <protection locked="0"/>
    </xf>
    <xf numFmtId="0" fontId="13" fillId="26" borderId="23" xfId="6" applyFont="1" applyFill="1" applyBorder="1" applyAlignment="1">
      <alignment horizontal="center" vertical="center" wrapText="1"/>
      <protection locked="0"/>
    </xf>
    <xf numFmtId="0" fontId="13" fillId="25" borderId="21" xfId="6" applyFont="1" applyFill="1" applyBorder="1" applyAlignment="1">
      <alignment horizontal="center" vertical="center" wrapText="1"/>
      <protection locked="0"/>
    </xf>
    <xf numFmtId="0" fontId="13" fillId="25" borderId="22" xfId="6" applyFont="1" applyFill="1" applyBorder="1" applyAlignment="1">
      <alignment horizontal="center" vertical="center" wrapText="1"/>
      <protection locked="0"/>
    </xf>
    <xf numFmtId="0" fontId="13" fillId="24" borderId="21" xfId="6" applyFont="1" applyFill="1" applyBorder="1" applyAlignment="1">
      <alignment horizontal="center" vertical="center"/>
      <protection locked="0"/>
    </xf>
    <xf numFmtId="0" fontId="13" fillId="24" borderId="23" xfId="6" applyFont="1" applyFill="1" applyBorder="1" applyAlignment="1">
      <alignment horizontal="center" vertical="center"/>
      <protection locked="0"/>
    </xf>
  </cellXfs>
  <cellStyles count="13">
    <cellStyle name="20% - Accent1" xfId="8" builtinId="30"/>
    <cellStyle name="40% - Accent1" xfId="9" builtinId="31"/>
    <cellStyle name="Comma" xfId="7" builtinId="3"/>
    <cellStyle name="Currency" xfId="1" builtinId="4"/>
    <cellStyle name="Currency 2" xfId="12" xr:uid="{951F7CDA-7DE9-4DFD-B0F1-BFE6A279D922}"/>
    <cellStyle name="Heading 4" xfId="4" builtinId="19"/>
    <cellStyle name="Input" xfId="5" builtinId="20"/>
    <cellStyle name="Input 2" xfId="10" xr:uid="{4FFDB55B-0D90-475B-AE64-48A17B67544E}"/>
    <cellStyle name="Normal" xfId="0" builtinId="0"/>
    <cellStyle name="Percent" xfId="2" builtinId="5"/>
    <cellStyle name="Quality Category Heading" xfId="6" xr:uid="{18B30F3B-4CE9-439E-9D09-B7A331703674}"/>
    <cellStyle name="Quality Category Heading 2" xfId="11" xr:uid="{19CD7E84-6CC9-4152-A952-FE247B622B42}"/>
    <cellStyle name="Title" xfId="3" builtinId="15"/>
  </cellStyles>
  <dxfs count="45">
    <dxf>
      <font>
        <b/>
        <strike val="0"/>
        <outline val="0"/>
        <shadow val="0"/>
        <u val="none"/>
        <vertAlign val="baseline"/>
        <sz val="12"/>
        <name val="Aptos Narrow"/>
        <family val="2"/>
        <scheme val="minor"/>
      </font>
      <numFmt numFmtId="164" formatCode="&quot;$&quot;#,##0.00"/>
      <fill>
        <patternFill patternType="solid">
          <fgColor indexed="64"/>
          <bgColor theme="9" tint="0.59999389629810485"/>
        </patternFill>
      </fill>
      <border diagonalUp="0" diagonalDown="0">
        <left style="medium">
          <color indexed="64"/>
        </left>
        <right style="medium">
          <color indexed="64"/>
        </right>
        <top style="thin">
          <color indexed="64"/>
        </top>
        <bottom style="thin">
          <color indexed="64"/>
        </bottom>
        <vertical/>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border diagonalUp="0" diagonalDown="0">
        <left style="thin">
          <color indexed="64"/>
        </left>
        <right style="thin">
          <color indexed="64"/>
        </right>
        <top/>
        <bottom style="thin">
          <color indexed="64"/>
        </bottom>
        <vertical/>
        <horizontal/>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fgColor indexed="64"/>
          <bgColor theme="9" tint="0.7999816888943144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patternType="solid">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patternType="solid">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34" formatCode="_(&quot;$&quot;* #,##0.00_);_(&quot;$&quot;* \(#,##0.00\);_(&quot;$&quot;* &quot;-&quot;??_);_(@_)"/>
      <fill>
        <patternFill>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strike val="0"/>
        <outline val="0"/>
        <shadow val="0"/>
        <u val="none"/>
        <vertAlign val="baseline"/>
        <sz val="12"/>
        <name val="Aptos Narrow"/>
        <family val="2"/>
        <scheme val="minor"/>
      </font>
      <numFmt numFmtId="1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numFmt numFmtId="165" formatCode="&quot;$&quot;#,##0"/>
      <fill>
        <patternFill>
          <fgColor indexed="64"/>
          <bgColor theme="9" tint="0.79998168889431442"/>
        </patternFill>
      </fill>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ptos Narrow"/>
        <family val="2"/>
        <scheme val="minor"/>
      </font>
      <border diagonalUp="0" diagonalDown="0">
        <left style="thin">
          <color indexed="64"/>
        </left>
        <right style="thin">
          <color indexed="64"/>
        </right>
        <top/>
        <bottom style="thin">
          <color indexed="64"/>
        </bottom>
      </border>
    </dxf>
    <dxf>
      <font>
        <strike val="0"/>
        <outline val="0"/>
        <shadow val="0"/>
        <u val="none"/>
        <vertAlign val="baseline"/>
        <sz val="12"/>
        <name val="Aptos Narrow"/>
        <family val="2"/>
        <scheme val="minor"/>
      </font>
      <numFmt numFmtId="165" formatCode="&quot;$&quot;#,##0"/>
      <border diagonalUp="0" diagonalDown="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ptos Narrow"/>
        <family val="2"/>
        <scheme val="minor"/>
      </font>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rgb="FF000000"/>
        </left>
        <right style="medium">
          <color rgb="FF000000"/>
        </right>
        <bottom style="medium">
          <color rgb="FF000000"/>
        </bottom>
      </border>
    </dxf>
    <dxf>
      <font>
        <strike val="0"/>
        <outline val="0"/>
        <shadow val="0"/>
        <u val="none"/>
        <vertAlign val="baseline"/>
        <sz val="12"/>
        <name val="Calibri"/>
        <family val="2"/>
        <scheme val="none"/>
      </font>
    </dxf>
    <dxf>
      <border>
        <bottom style="medium">
          <color rgb="FF000000"/>
        </bottom>
      </border>
    </dxf>
    <dxf>
      <font>
        <b/>
        <i val="0"/>
        <strike val="0"/>
        <condense val="0"/>
        <extend val="0"/>
        <outline val="0"/>
        <shadow val="0"/>
        <u val="none"/>
        <vertAlign val="baseline"/>
        <sz val="12"/>
        <color theme="1"/>
        <name val="Aptos Narrow"/>
        <family val="2"/>
        <scheme val="minor"/>
      </font>
      <fill>
        <patternFill patternType="solid">
          <fgColor indexed="64"/>
          <bgColor theme="4" tint="0.79998168889431442"/>
        </patternFill>
      </fill>
      <alignment horizontal="center" vertical="center" textRotation="0" wrapText="1" indent="0" justifyLastLine="0" shrinkToFit="0" readingOrder="0"/>
    </dxf>
    <dxf>
      <fill>
        <patternFill>
          <bgColor theme="4" tint="0.79998168889431442"/>
        </patternFill>
      </fill>
    </dxf>
    <dxf>
      <fill>
        <patternFill>
          <bgColor theme="0"/>
        </patternFill>
      </fill>
    </dxf>
    <dxf>
      <font>
        <color theme="0"/>
      </font>
      <fill>
        <patternFill>
          <bgColor theme="4" tint="-0.499984740745262"/>
        </patternFill>
      </fill>
    </dxf>
  </dxfs>
  <tableStyles count="1" defaultTableStyle="TableStyleMedium2" defaultPivotStyle="PivotStyleLight16">
    <tableStyle name="Table Style 2" pivot="0" count="3" xr9:uid="{A608A1A5-3FED-4363-B480-F2B859F5E4AE}">
      <tableStyleElement type="firstColumn" dxfId="44"/>
      <tableStyleElement type="firstRowStripe" dxfId="43"/>
      <tableStyleElement type="secondRowStripe" dxfId="42"/>
    </tableStyle>
  </tableStyles>
  <colors>
    <mruColors>
      <color rgb="FFFEF9F4"/>
      <color rgb="FFF9E8D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63"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externalLink" Target="externalLinks/externalLink24.xml"/><Relationship Id="rId58" Type="http://schemas.openxmlformats.org/officeDocument/2006/relationships/externalLink" Target="externalLinks/externalLink29.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externalLink" Target="externalLinks/externalLink27.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externalLink" Target="externalLinks/externalLink30.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externalLink" Target="externalLinks/externalLink28.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 Id="rId60" Type="http://schemas.openxmlformats.org/officeDocument/2006/relationships/theme" Target="theme/theme1.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0.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_rels/drawing1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178435</xdr:colOff>
      <xdr:row>33</xdr:row>
      <xdr:rowOff>50165</xdr:rowOff>
    </xdr:from>
    <xdr:to>
      <xdr:col>1</xdr:col>
      <xdr:colOff>1017905</xdr:colOff>
      <xdr:row>33</xdr:row>
      <xdr:rowOff>1019175</xdr:rowOff>
    </xdr:to>
    <xdr:grpSp>
      <xdr:nvGrpSpPr>
        <xdr:cNvPr id="2" name="Group 1">
          <a:extLst>
            <a:ext uri="{FF2B5EF4-FFF2-40B4-BE49-F238E27FC236}">
              <a16:creationId xmlns:a16="http://schemas.microsoft.com/office/drawing/2014/main" id="{57C28C7F-B6C6-4EFC-893C-7ECABBAF5A0E}"/>
            </a:ext>
            <a:ext uri="{C183D7F6-B498-43B3-948B-1728B52AA6E4}">
              <adec:decorative xmlns:adec="http://schemas.microsoft.com/office/drawing/2017/decorative" val="1"/>
            </a:ext>
          </a:extLst>
        </xdr:cNvPr>
        <xdr:cNvGrpSpPr/>
      </xdr:nvGrpSpPr>
      <xdr:grpSpPr>
        <a:xfrm>
          <a:off x="3783648" y="26001028"/>
          <a:ext cx="839470" cy="969010"/>
          <a:chOff x="2523486" y="7468928"/>
          <a:chExt cx="845820" cy="992487"/>
        </a:xfrm>
      </xdr:grpSpPr>
      <xdr:sp macro="" textlink="">
        <xdr:nvSpPr>
          <xdr:cNvPr id="3" name="Check Box 459" descr="CCQ 4%" hidden="1">
            <a:extLst>
              <a:ext uri="{63B3BB69-23CF-44E3-9099-C40C66FF867C}">
                <a14:compatExt xmlns:a14="http://schemas.microsoft.com/office/drawing/2010/main" spid="_x0000_s20939"/>
              </a:ext>
              <a:ext uri="{FF2B5EF4-FFF2-40B4-BE49-F238E27FC236}">
                <a16:creationId xmlns:a16="http://schemas.microsoft.com/office/drawing/2014/main" id="{19F01DFC-B953-385B-CF4B-629BF27DA549}"/>
              </a:ext>
            </a:extLst>
          </xdr:cNvPr>
          <xdr:cNvSpPr/>
        </xdr:nvSpPr>
        <xdr:spPr bwMode="auto">
          <a:xfrm>
            <a:off x="2531110" y="7738969"/>
            <a:ext cx="800100" cy="324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 name="Check Box 460" descr="CCQ 4%" hidden="1">
            <a:extLst>
              <a:ext uri="{63B3BB69-23CF-44E3-9099-C40C66FF867C}">
                <a14:compatExt xmlns:a14="http://schemas.microsoft.com/office/drawing/2010/main" spid="_x0000_s20940"/>
              </a:ext>
              <a:ext uri="{FF2B5EF4-FFF2-40B4-BE49-F238E27FC236}">
                <a16:creationId xmlns:a16="http://schemas.microsoft.com/office/drawing/2014/main" id="{5838CF02-FACB-4D2B-EB29-83C21BF19342}"/>
              </a:ext>
            </a:extLst>
          </xdr:cNvPr>
          <xdr:cNvSpPr/>
        </xdr:nvSpPr>
        <xdr:spPr bwMode="auto">
          <a:xfrm>
            <a:off x="2523486" y="7468928"/>
            <a:ext cx="845820" cy="398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 name="Check Box 461" descr="CCQ 4%" hidden="1">
            <a:extLst>
              <a:ext uri="{63B3BB69-23CF-44E3-9099-C40C66FF867C}">
                <a14:compatExt xmlns:a14="http://schemas.microsoft.com/office/drawing/2010/main" spid="_x0000_s20941"/>
              </a:ext>
              <a:ext uri="{FF2B5EF4-FFF2-40B4-BE49-F238E27FC236}">
                <a16:creationId xmlns:a16="http://schemas.microsoft.com/office/drawing/2014/main" id="{00098C6A-6AA4-6A56-32F2-558A2E40C2E2}"/>
              </a:ext>
            </a:extLst>
          </xdr:cNvPr>
          <xdr:cNvSpPr/>
        </xdr:nvSpPr>
        <xdr:spPr bwMode="auto">
          <a:xfrm>
            <a:off x="2529205" y="8136735"/>
            <a:ext cx="800100" cy="324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 name="Check Box 462" descr="CCQ 4%" hidden="1">
            <a:extLst>
              <a:ext uri="{63B3BB69-23CF-44E3-9099-C40C66FF867C}">
                <a14:compatExt xmlns:a14="http://schemas.microsoft.com/office/drawing/2010/main" spid="_x0000_s20942"/>
              </a:ext>
              <a:ext uri="{FF2B5EF4-FFF2-40B4-BE49-F238E27FC236}">
                <a16:creationId xmlns:a16="http://schemas.microsoft.com/office/drawing/2014/main" id="{6F5B3B37-D0AC-87B1-D826-1C6DBE469589}"/>
              </a:ext>
            </a:extLst>
          </xdr:cNvPr>
          <xdr:cNvSpPr/>
        </xdr:nvSpPr>
        <xdr:spPr bwMode="auto">
          <a:xfrm>
            <a:off x="2531110" y="7924160"/>
            <a:ext cx="800100" cy="3276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213360</xdr:colOff>
      <xdr:row>11</xdr:row>
      <xdr:rowOff>45720</xdr:rowOff>
    </xdr:from>
    <xdr:to>
      <xdr:col>1</xdr:col>
      <xdr:colOff>1059180</xdr:colOff>
      <xdr:row>11</xdr:row>
      <xdr:rowOff>1038225</xdr:rowOff>
    </xdr:to>
    <xdr:grpSp>
      <xdr:nvGrpSpPr>
        <xdr:cNvPr id="2" name="Group 1">
          <a:extLst>
            <a:ext uri="{FF2B5EF4-FFF2-40B4-BE49-F238E27FC236}">
              <a16:creationId xmlns:a16="http://schemas.microsoft.com/office/drawing/2014/main" id="{D53DF718-185C-4E10-8D4D-67266B56E31A}"/>
            </a:ext>
            <a:ext uri="{C183D7F6-B498-43B3-948B-1728B52AA6E4}">
              <adec:decorative xmlns:adec="http://schemas.microsoft.com/office/drawing/2017/decorative" val="1"/>
            </a:ext>
          </a:extLst>
        </xdr:cNvPr>
        <xdr:cNvGrpSpPr/>
      </xdr:nvGrpSpPr>
      <xdr:grpSpPr>
        <a:xfrm>
          <a:off x="2608217" y="8972006"/>
          <a:ext cx="845820" cy="992505"/>
          <a:chOff x="2523492" y="7468870"/>
          <a:chExt cx="845820" cy="992505"/>
        </a:xfrm>
      </xdr:grpSpPr>
      <xdr:sp macro="" textlink="">
        <xdr:nvSpPr>
          <xdr:cNvPr id="3" name="Check Box 299" descr="CCQ 4%" hidden="1">
            <a:extLst>
              <a:ext uri="{63B3BB69-23CF-44E3-9099-C40C66FF867C}">
                <a14:compatExt xmlns:a14="http://schemas.microsoft.com/office/drawing/2010/main" spid="_x0000_s20779"/>
              </a:ext>
              <a:ext uri="{FF2B5EF4-FFF2-40B4-BE49-F238E27FC236}">
                <a16:creationId xmlns:a16="http://schemas.microsoft.com/office/drawing/2014/main" id="{B0E91791-E828-4A85-4B15-435D2F58C8CE}"/>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 name="Check Box 300" descr="CCQ 4%" hidden="1">
            <a:extLst>
              <a:ext uri="{63B3BB69-23CF-44E3-9099-C40C66FF867C}">
                <a14:compatExt xmlns:a14="http://schemas.microsoft.com/office/drawing/2010/main" spid="_x0000_s20780"/>
              </a:ext>
              <a:ext uri="{FF2B5EF4-FFF2-40B4-BE49-F238E27FC236}">
                <a16:creationId xmlns:a16="http://schemas.microsoft.com/office/drawing/2014/main" id="{2A2B9425-F6F8-F257-0A26-0B83DBEA68B0}"/>
              </a:ext>
            </a:extLst>
          </xdr:cNvPr>
          <xdr:cNvSpPr/>
        </xdr:nvSpPr>
        <xdr:spPr bwMode="auto">
          <a:xfrm>
            <a:off x="2523492" y="7468870"/>
            <a:ext cx="845820" cy="398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 name="Check Box 301" descr="CCQ 4%" hidden="1">
            <a:extLst>
              <a:ext uri="{63B3BB69-23CF-44E3-9099-C40C66FF867C}">
                <a14:compatExt xmlns:a14="http://schemas.microsoft.com/office/drawing/2010/main" spid="_x0000_s20781"/>
              </a:ext>
              <a:ext uri="{FF2B5EF4-FFF2-40B4-BE49-F238E27FC236}">
                <a16:creationId xmlns:a16="http://schemas.microsoft.com/office/drawing/2014/main" id="{2B13A7D1-028A-9436-098B-B11EEF64AB17}"/>
              </a:ext>
            </a:extLst>
          </xdr:cNvPr>
          <xdr:cNvSpPr/>
        </xdr:nvSpPr>
        <xdr:spPr bwMode="auto">
          <a:xfrm>
            <a:off x="2529205" y="8136697"/>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 name="Check Box 302" descr="CCQ 4%" hidden="1">
            <a:extLst>
              <a:ext uri="{63B3BB69-23CF-44E3-9099-C40C66FF867C}">
                <a14:compatExt xmlns:a14="http://schemas.microsoft.com/office/drawing/2010/main" spid="_x0000_s20782"/>
              </a:ext>
              <a:ext uri="{FF2B5EF4-FFF2-40B4-BE49-F238E27FC236}">
                <a16:creationId xmlns:a16="http://schemas.microsoft.com/office/drawing/2014/main" id="{BC0B27C7-AB66-2399-675B-023C8FD13048}"/>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175260</xdr:colOff>
      <xdr:row>29</xdr:row>
      <xdr:rowOff>53340</xdr:rowOff>
    </xdr:from>
    <xdr:to>
      <xdr:col>1</xdr:col>
      <xdr:colOff>1021080</xdr:colOff>
      <xdr:row>29</xdr:row>
      <xdr:rowOff>1045845</xdr:rowOff>
    </xdr:to>
    <xdr:grpSp>
      <xdr:nvGrpSpPr>
        <xdr:cNvPr id="7" name="Group 6">
          <a:extLst>
            <a:ext uri="{FF2B5EF4-FFF2-40B4-BE49-F238E27FC236}">
              <a16:creationId xmlns:a16="http://schemas.microsoft.com/office/drawing/2014/main" id="{BF98F71C-592F-4F84-8231-7D7085603152}"/>
            </a:ext>
            <a:ext uri="{C183D7F6-B498-43B3-948B-1728B52AA6E4}">
              <adec:decorative xmlns:adec="http://schemas.microsoft.com/office/drawing/2017/decorative" val="1"/>
            </a:ext>
          </a:extLst>
        </xdr:cNvPr>
        <xdr:cNvGrpSpPr/>
      </xdr:nvGrpSpPr>
      <xdr:grpSpPr>
        <a:xfrm>
          <a:off x="2570117" y="35840126"/>
          <a:ext cx="845820" cy="992505"/>
          <a:chOff x="2523489" y="7468877"/>
          <a:chExt cx="845820" cy="992507"/>
        </a:xfrm>
      </xdr:grpSpPr>
      <xdr:sp macro="" textlink="">
        <xdr:nvSpPr>
          <xdr:cNvPr id="8" name="Check Box 408" descr="CCQ 4%" hidden="1">
            <a:extLst>
              <a:ext uri="{63B3BB69-23CF-44E3-9099-C40C66FF867C}">
                <a14:compatExt xmlns:a14="http://schemas.microsoft.com/office/drawing/2010/main" spid="_x0000_s20888"/>
              </a:ext>
              <a:ext uri="{FF2B5EF4-FFF2-40B4-BE49-F238E27FC236}">
                <a16:creationId xmlns:a16="http://schemas.microsoft.com/office/drawing/2014/main" id="{C4B27C28-AD52-C0F5-9252-FE02C46777A7}"/>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9" name="Check Box 409" descr="CCQ 4%" hidden="1">
            <a:extLst>
              <a:ext uri="{63B3BB69-23CF-44E3-9099-C40C66FF867C}">
                <a14:compatExt xmlns:a14="http://schemas.microsoft.com/office/drawing/2010/main" spid="_x0000_s20889"/>
              </a:ext>
              <a:ext uri="{FF2B5EF4-FFF2-40B4-BE49-F238E27FC236}">
                <a16:creationId xmlns:a16="http://schemas.microsoft.com/office/drawing/2014/main" id="{AD589001-D017-89F5-2330-95353EAC2E90}"/>
              </a:ext>
            </a:extLst>
          </xdr:cNvPr>
          <xdr:cNvSpPr/>
        </xdr:nvSpPr>
        <xdr:spPr bwMode="auto">
          <a:xfrm>
            <a:off x="2523489"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 name="Check Box 410" descr="CCQ 4%" hidden="1">
            <a:extLst>
              <a:ext uri="{63B3BB69-23CF-44E3-9099-C40C66FF867C}">
                <a14:compatExt xmlns:a14="http://schemas.microsoft.com/office/drawing/2010/main" spid="_x0000_s20890"/>
              </a:ext>
              <a:ext uri="{FF2B5EF4-FFF2-40B4-BE49-F238E27FC236}">
                <a16:creationId xmlns:a16="http://schemas.microsoft.com/office/drawing/2014/main" id="{845573E5-17E3-6E27-1E65-A8D3D269F329}"/>
              </a:ext>
            </a:extLst>
          </xdr:cNvPr>
          <xdr:cNvSpPr/>
        </xdr:nvSpPr>
        <xdr:spPr bwMode="auto">
          <a:xfrm>
            <a:off x="2529205" y="8136708"/>
            <a:ext cx="800100" cy="324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1" name="Check Box 411" descr="CCQ 4%" hidden="1">
            <a:extLst>
              <a:ext uri="{63B3BB69-23CF-44E3-9099-C40C66FF867C}">
                <a14:compatExt xmlns:a14="http://schemas.microsoft.com/office/drawing/2010/main" spid="_x0000_s20891"/>
              </a:ext>
              <a:ext uri="{FF2B5EF4-FFF2-40B4-BE49-F238E27FC236}">
                <a16:creationId xmlns:a16="http://schemas.microsoft.com/office/drawing/2014/main" id="{7C1A1B0E-C6C3-8394-2FD4-89F46EB6C4A9}"/>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175260</xdr:colOff>
      <xdr:row>30</xdr:row>
      <xdr:rowOff>53340</xdr:rowOff>
    </xdr:from>
    <xdr:to>
      <xdr:col>1</xdr:col>
      <xdr:colOff>1021080</xdr:colOff>
      <xdr:row>30</xdr:row>
      <xdr:rowOff>1043940</xdr:rowOff>
    </xdr:to>
    <xdr:grpSp>
      <xdr:nvGrpSpPr>
        <xdr:cNvPr id="12" name="Group 11">
          <a:extLst>
            <a:ext uri="{FF2B5EF4-FFF2-40B4-BE49-F238E27FC236}">
              <a16:creationId xmlns:a16="http://schemas.microsoft.com/office/drawing/2014/main" id="{3A596E7E-17D0-4B02-BC59-5A8754A0DDC5}"/>
            </a:ext>
            <a:ext uri="{C183D7F6-B498-43B3-948B-1728B52AA6E4}">
              <adec:decorative xmlns:adec="http://schemas.microsoft.com/office/drawing/2017/decorative" val="1"/>
            </a:ext>
          </a:extLst>
        </xdr:cNvPr>
        <xdr:cNvGrpSpPr>
          <a:grpSpLocks/>
        </xdr:cNvGrpSpPr>
      </xdr:nvGrpSpPr>
      <xdr:grpSpPr bwMode="auto">
        <a:xfrm>
          <a:off x="2570117" y="39813411"/>
          <a:ext cx="845820" cy="990600"/>
          <a:chOff x="2523489" y="7468877"/>
          <a:chExt cx="845820" cy="992507"/>
        </a:xfrm>
      </xdr:grpSpPr>
      <xdr:sp macro="" textlink="">
        <xdr:nvSpPr>
          <xdr:cNvPr id="13" name="Check Box 444" descr="CCQ 4%" hidden="1">
            <a:extLst>
              <a:ext uri="{63B3BB69-23CF-44E3-9099-C40C66FF867C}">
                <a14:compatExt xmlns:a14="http://schemas.microsoft.com/office/drawing/2010/main" spid="_x0000_s20924"/>
              </a:ext>
              <a:ext uri="{FF2B5EF4-FFF2-40B4-BE49-F238E27FC236}">
                <a16:creationId xmlns:a16="http://schemas.microsoft.com/office/drawing/2014/main" id="{1C8BD4ED-20CB-85C7-CADB-7E52A042BDAC}"/>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4" name="Check Box 445" descr="CCQ 4%" hidden="1">
            <a:extLst>
              <a:ext uri="{63B3BB69-23CF-44E3-9099-C40C66FF867C}">
                <a14:compatExt xmlns:a14="http://schemas.microsoft.com/office/drawing/2010/main" spid="_x0000_s20925"/>
              </a:ext>
              <a:ext uri="{FF2B5EF4-FFF2-40B4-BE49-F238E27FC236}">
                <a16:creationId xmlns:a16="http://schemas.microsoft.com/office/drawing/2014/main" id="{40ECD33C-4337-6282-772F-85421CB977FC}"/>
              </a:ext>
            </a:extLst>
          </xdr:cNvPr>
          <xdr:cNvSpPr/>
        </xdr:nvSpPr>
        <xdr:spPr bwMode="auto">
          <a:xfrm>
            <a:off x="2523489"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5" name="Check Box 446" descr="CCQ 4%" hidden="1">
            <a:extLst>
              <a:ext uri="{63B3BB69-23CF-44E3-9099-C40C66FF867C}">
                <a14:compatExt xmlns:a14="http://schemas.microsoft.com/office/drawing/2010/main" spid="_x0000_s20926"/>
              </a:ext>
              <a:ext uri="{FF2B5EF4-FFF2-40B4-BE49-F238E27FC236}">
                <a16:creationId xmlns:a16="http://schemas.microsoft.com/office/drawing/2014/main" id="{298A7997-EC94-17EA-DB3B-E3FD412DA763}"/>
              </a:ext>
            </a:extLst>
          </xdr:cNvPr>
          <xdr:cNvSpPr/>
        </xdr:nvSpPr>
        <xdr:spPr bwMode="auto">
          <a:xfrm>
            <a:off x="2529205" y="8136708"/>
            <a:ext cx="800100" cy="324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6" name="Check Box 447" descr="CCQ 4%" hidden="1">
            <a:extLst>
              <a:ext uri="{63B3BB69-23CF-44E3-9099-C40C66FF867C}">
                <a14:compatExt xmlns:a14="http://schemas.microsoft.com/office/drawing/2010/main" spid="_x0000_s20927"/>
              </a:ext>
              <a:ext uri="{FF2B5EF4-FFF2-40B4-BE49-F238E27FC236}">
                <a16:creationId xmlns:a16="http://schemas.microsoft.com/office/drawing/2014/main" id="{D16AFCEE-7236-73A6-7EB1-93E10D32B121}"/>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233771</xdr:colOff>
          <xdr:row>31</xdr:row>
          <xdr:rowOff>122466</xdr:rowOff>
        </xdr:from>
        <xdr:to>
          <xdr:col>1</xdr:col>
          <xdr:colOff>1079591</xdr:colOff>
          <xdr:row>31</xdr:row>
          <xdr:rowOff>125265</xdr:rowOff>
        </xdr:to>
        <xdr:grpSp>
          <xdr:nvGrpSpPr>
            <xdr:cNvPr id="2" name="Group 1">
              <a:extLst>
                <a:ext uri="{FF2B5EF4-FFF2-40B4-BE49-F238E27FC236}">
                  <a16:creationId xmlns:a16="http://schemas.microsoft.com/office/drawing/2014/main" id="{F8CA2888-1D7B-433C-ABF3-E5CD8D0DD887}"/>
                </a:ext>
                <a:ext uri="{C183D7F6-B498-43B3-948B-1728B52AA6E4}">
                  <adec:decorative xmlns:adec="http://schemas.microsoft.com/office/drawing/2017/decorative" val="1"/>
                </a:ext>
              </a:extLst>
            </xdr:cNvPr>
            <xdr:cNvGrpSpPr/>
          </xdr:nvGrpSpPr>
          <xdr:grpSpPr>
            <a:xfrm>
              <a:off x="2628628" y="32650342"/>
              <a:ext cx="845820" cy="2799"/>
              <a:chOff x="2523473" y="7468883"/>
              <a:chExt cx="845820" cy="986256"/>
            </a:xfrm>
          </xdr:grpSpPr>
          <xdr:sp macro="" textlink="">
            <xdr:nvSpPr>
              <xdr:cNvPr id="104449" name="Check Box 1" descr="CCQ 4%" hidden="1">
                <a:extLst>
                  <a:ext uri="{63B3BB69-23CF-44E3-9099-C40C66FF867C}">
                    <a14:compatExt spid="_x0000_s104449"/>
                  </a:ext>
                  <a:ext uri="{FF2B5EF4-FFF2-40B4-BE49-F238E27FC236}">
                    <a16:creationId xmlns:a16="http://schemas.microsoft.com/office/drawing/2014/main" id="{00000000-0008-0000-1700-000001980100}"/>
                  </a:ext>
                </a:extLst>
              </xdr:cNvPr>
              <xdr:cNvSpPr/>
            </xdr:nvSpPr>
            <xdr:spPr bwMode="auto">
              <a:xfrm>
                <a:off x="2531110" y="7738791"/>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50" name="Check Box 2" descr="CCQ 4%" hidden="1">
                <a:extLst>
                  <a:ext uri="{63B3BB69-23CF-44E3-9099-C40C66FF867C}">
                    <a14:compatExt spid="_x0000_s104450"/>
                  </a:ext>
                  <a:ext uri="{FF2B5EF4-FFF2-40B4-BE49-F238E27FC236}">
                    <a16:creationId xmlns:a16="http://schemas.microsoft.com/office/drawing/2014/main" id="{00000000-0008-0000-1700-000002980100}"/>
                  </a:ext>
                </a:extLst>
              </xdr:cNvPr>
              <xdr:cNvSpPr/>
            </xdr:nvSpPr>
            <xdr:spPr bwMode="auto">
              <a:xfrm>
                <a:off x="2523473" y="7468883"/>
                <a:ext cx="845820" cy="3985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51" name="Check Box 3" descr="CCQ 4%" hidden="1">
                <a:extLst>
                  <a:ext uri="{63B3BB69-23CF-44E3-9099-C40C66FF867C}">
                    <a14:compatExt spid="_x0000_s104451"/>
                  </a:ext>
                  <a:ext uri="{FF2B5EF4-FFF2-40B4-BE49-F238E27FC236}">
                    <a16:creationId xmlns:a16="http://schemas.microsoft.com/office/drawing/2014/main" id="{00000000-0008-0000-1700-000003980100}"/>
                  </a:ext>
                </a:extLst>
              </xdr:cNvPr>
              <xdr:cNvSpPr/>
            </xdr:nvSpPr>
            <xdr:spPr bwMode="auto">
              <a:xfrm>
                <a:off x="2529205" y="8130968"/>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52" name="Check Box 4" descr="CCQ 4%" hidden="1">
                <a:extLst>
                  <a:ext uri="{63B3BB69-23CF-44E3-9099-C40C66FF867C}">
                    <a14:compatExt spid="_x0000_s104452"/>
                  </a:ext>
                  <a:ext uri="{FF2B5EF4-FFF2-40B4-BE49-F238E27FC236}">
                    <a16:creationId xmlns:a16="http://schemas.microsoft.com/office/drawing/2014/main" id="{00000000-0008-0000-1700-000004980100}"/>
                  </a:ext>
                </a:extLst>
              </xdr:cNvPr>
              <xdr:cNvSpPr/>
            </xdr:nvSpPr>
            <xdr:spPr bwMode="auto">
              <a:xfrm>
                <a:off x="2531110" y="7925189"/>
                <a:ext cx="800100" cy="326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31</xdr:row>
          <xdr:rowOff>122466</xdr:rowOff>
        </xdr:from>
        <xdr:to>
          <xdr:col>1</xdr:col>
          <xdr:colOff>1079591</xdr:colOff>
          <xdr:row>31</xdr:row>
          <xdr:rowOff>125265</xdr:rowOff>
        </xdr:to>
        <xdr:grpSp>
          <xdr:nvGrpSpPr>
            <xdr:cNvPr id="3" name="Group 2">
              <a:extLst>
                <a:ext uri="{FF2B5EF4-FFF2-40B4-BE49-F238E27FC236}">
                  <a16:creationId xmlns:a16="http://schemas.microsoft.com/office/drawing/2014/main" id="{061C1283-F413-4A88-BCA3-D9C76C88DA50}"/>
                </a:ext>
                <a:ext uri="{C183D7F6-B498-43B3-948B-1728B52AA6E4}">
                  <adec:decorative xmlns:adec="http://schemas.microsoft.com/office/drawing/2017/decorative" val="1"/>
                </a:ext>
              </a:extLst>
            </xdr:cNvPr>
            <xdr:cNvGrpSpPr/>
          </xdr:nvGrpSpPr>
          <xdr:grpSpPr>
            <a:xfrm>
              <a:off x="2628628" y="32650342"/>
              <a:ext cx="845820" cy="2799"/>
              <a:chOff x="2523473" y="7468883"/>
              <a:chExt cx="845820" cy="986256"/>
            </a:xfrm>
          </xdr:grpSpPr>
          <xdr:sp macro="" textlink="">
            <xdr:nvSpPr>
              <xdr:cNvPr id="104453" name="Check Box 5" descr="CCQ 4%" hidden="1">
                <a:extLst>
                  <a:ext uri="{63B3BB69-23CF-44E3-9099-C40C66FF867C}">
                    <a14:compatExt spid="_x0000_s104453"/>
                  </a:ext>
                  <a:ext uri="{FF2B5EF4-FFF2-40B4-BE49-F238E27FC236}">
                    <a16:creationId xmlns:a16="http://schemas.microsoft.com/office/drawing/2014/main" id="{00000000-0008-0000-1700-000005980100}"/>
                  </a:ext>
                </a:extLst>
              </xdr:cNvPr>
              <xdr:cNvSpPr/>
            </xdr:nvSpPr>
            <xdr:spPr bwMode="auto">
              <a:xfrm>
                <a:off x="2531110" y="7738791"/>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54" name="Check Box 6" descr="CCQ 4%" hidden="1">
                <a:extLst>
                  <a:ext uri="{63B3BB69-23CF-44E3-9099-C40C66FF867C}">
                    <a14:compatExt spid="_x0000_s104454"/>
                  </a:ext>
                  <a:ext uri="{FF2B5EF4-FFF2-40B4-BE49-F238E27FC236}">
                    <a16:creationId xmlns:a16="http://schemas.microsoft.com/office/drawing/2014/main" id="{00000000-0008-0000-1700-000006980100}"/>
                  </a:ext>
                </a:extLst>
              </xdr:cNvPr>
              <xdr:cNvSpPr/>
            </xdr:nvSpPr>
            <xdr:spPr bwMode="auto">
              <a:xfrm>
                <a:off x="2523473" y="7468883"/>
                <a:ext cx="845820" cy="3985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55" name="Check Box 7" descr="CCQ 4%" hidden="1">
                <a:extLst>
                  <a:ext uri="{63B3BB69-23CF-44E3-9099-C40C66FF867C}">
                    <a14:compatExt spid="_x0000_s104455"/>
                  </a:ext>
                  <a:ext uri="{FF2B5EF4-FFF2-40B4-BE49-F238E27FC236}">
                    <a16:creationId xmlns:a16="http://schemas.microsoft.com/office/drawing/2014/main" id="{00000000-0008-0000-1700-000007980100}"/>
                  </a:ext>
                </a:extLst>
              </xdr:cNvPr>
              <xdr:cNvSpPr/>
            </xdr:nvSpPr>
            <xdr:spPr bwMode="auto">
              <a:xfrm>
                <a:off x="2529205" y="8130968"/>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56" name="Check Box 8" descr="CCQ 4%" hidden="1">
                <a:extLst>
                  <a:ext uri="{63B3BB69-23CF-44E3-9099-C40C66FF867C}">
                    <a14:compatExt spid="_x0000_s104456"/>
                  </a:ext>
                  <a:ext uri="{FF2B5EF4-FFF2-40B4-BE49-F238E27FC236}">
                    <a16:creationId xmlns:a16="http://schemas.microsoft.com/office/drawing/2014/main" id="{00000000-0008-0000-1700-000008980100}"/>
                  </a:ext>
                </a:extLst>
              </xdr:cNvPr>
              <xdr:cNvSpPr/>
            </xdr:nvSpPr>
            <xdr:spPr bwMode="auto">
              <a:xfrm>
                <a:off x="2531110" y="7925189"/>
                <a:ext cx="800100" cy="326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37</xdr:row>
          <xdr:rowOff>148320</xdr:rowOff>
        </xdr:from>
        <xdr:to>
          <xdr:col>1</xdr:col>
          <xdr:colOff>1079591</xdr:colOff>
          <xdr:row>37</xdr:row>
          <xdr:rowOff>149775</xdr:rowOff>
        </xdr:to>
        <xdr:grpSp>
          <xdr:nvGrpSpPr>
            <xdr:cNvPr id="4" name="Group 3">
              <a:extLst>
                <a:ext uri="{FF2B5EF4-FFF2-40B4-BE49-F238E27FC236}">
                  <a16:creationId xmlns:a16="http://schemas.microsoft.com/office/drawing/2014/main" id="{1BBA14A7-3885-4CE5-B9B9-A93616BAC145}"/>
                </a:ext>
                <a:ext uri="{C183D7F6-B498-43B3-948B-1728B52AA6E4}">
                  <adec:decorative xmlns:adec="http://schemas.microsoft.com/office/drawing/2017/decorative" val="1"/>
                </a:ext>
              </a:extLst>
            </xdr:cNvPr>
            <xdr:cNvGrpSpPr/>
          </xdr:nvGrpSpPr>
          <xdr:grpSpPr>
            <a:xfrm>
              <a:off x="2628628" y="46310553"/>
              <a:ext cx="845820" cy="1455"/>
              <a:chOff x="2523473" y="7468857"/>
              <a:chExt cx="845820" cy="990604"/>
            </a:xfrm>
          </xdr:grpSpPr>
          <xdr:sp macro="" textlink="">
            <xdr:nvSpPr>
              <xdr:cNvPr id="104457" name="Check Box 9" descr="CCQ 4%" hidden="1">
                <a:extLst>
                  <a:ext uri="{63B3BB69-23CF-44E3-9099-C40C66FF867C}">
                    <a14:compatExt spid="_x0000_s104457"/>
                  </a:ext>
                  <a:ext uri="{FF2B5EF4-FFF2-40B4-BE49-F238E27FC236}">
                    <a16:creationId xmlns:a16="http://schemas.microsoft.com/office/drawing/2014/main" id="{00000000-0008-0000-1700-000009980100}"/>
                  </a:ext>
                </a:extLst>
              </xdr:cNvPr>
              <xdr:cNvSpPr/>
            </xdr:nvSpPr>
            <xdr:spPr bwMode="auto">
              <a:xfrm>
                <a:off x="2531110" y="7738465"/>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58" name="Check Box 10" descr="CCQ 4%" hidden="1">
                <a:extLst>
                  <a:ext uri="{63B3BB69-23CF-44E3-9099-C40C66FF867C}">
                    <a14:compatExt spid="_x0000_s104458"/>
                  </a:ext>
                  <a:ext uri="{FF2B5EF4-FFF2-40B4-BE49-F238E27FC236}">
                    <a16:creationId xmlns:a16="http://schemas.microsoft.com/office/drawing/2014/main" id="{00000000-0008-0000-1700-00000A980100}"/>
                  </a:ext>
                </a:extLst>
              </xdr:cNvPr>
              <xdr:cNvSpPr/>
            </xdr:nvSpPr>
            <xdr:spPr bwMode="auto">
              <a:xfrm>
                <a:off x="2523473" y="7468857"/>
                <a:ext cx="845820" cy="3976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59" name="Check Box 11" descr="CCQ 4%" hidden="1">
                <a:extLst>
                  <a:ext uri="{63B3BB69-23CF-44E3-9099-C40C66FF867C}">
                    <a14:compatExt spid="_x0000_s104459"/>
                  </a:ext>
                  <a:ext uri="{FF2B5EF4-FFF2-40B4-BE49-F238E27FC236}">
                    <a16:creationId xmlns:a16="http://schemas.microsoft.com/office/drawing/2014/main" id="{00000000-0008-0000-1700-00000B980100}"/>
                  </a:ext>
                </a:extLst>
              </xdr:cNvPr>
              <xdr:cNvSpPr/>
            </xdr:nvSpPr>
            <xdr:spPr bwMode="auto">
              <a:xfrm>
                <a:off x="2529205" y="8135387"/>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60" name="Check Box 12" descr="CCQ 4%" hidden="1">
                <a:extLst>
                  <a:ext uri="{63B3BB69-23CF-44E3-9099-C40C66FF867C}">
                    <a14:compatExt spid="_x0000_s104460"/>
                  </a:ext>
                  <a:ext uri="{FF2B5EF4-FFF2-40B4-BE49-F238E27FC236}">
                    <a16:creationId xmlns:a16="http://schemas.microsoft.com/office/drawing/2014/main" id="{00000000-0008-0000-1700-00000C980100}"/>
                  </a:ext>
                </a:extLst>
              </xdr:cNvPr>
              <xdr:cNvSpPr/>
            </xdr:nvSpPr>
            <xdr:spPr bwMode="auto">
              <a:xfrm>
                <a:off x="2531110" y="7925011"/>
                <a:ext cx="800100" cy="326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37</xdr:row>
          <xdr:rowOff>148320</xdr:rowOff>
        </xdr:from>
        <xdr:to>
          <xdr:col>1</xdr:col>
          <xdr:colOff>1079591</xdr:colOff>
          <xdr:row>37</xdr:row>
          <xdr:rowOff>149775</xdr:rowOff>
        </xdr:to>
        <xdr:grpSp>
          <xdr:nvGrpSpPr>
            <xdr:cNvPr id="5" name="Group 4">
              <a:extLst>
                <a:ext uri="{FF2B5EF4-FFF2-40B4-BE49-F238E27FC236}">
                  <a16:creationId xmlns:a16="http://schemas.microsoft.com/office/drawing/2014/main" id="{983DCCA5-5CB0-433E-84EE-D7EDFA3BFD0C}"/>
                </a:ext>
                <a:ext uri="{C183D7F6-B498-43B3-948B-1728B52AA6E4}">
                  <adec:decorative xmlns:adec="http://schemas.microsoft.com/office/drawing/2017/decorative" val="1"/>
                </a:ext>
              </a:extLst>
            </xdr:cNvPr>
            <xdr:cNvGrpSpPr/>
          </xdr:nvGrpSpPr>
          <xdr:grpSpPr>
            <a:xfrm>
              <a:off x="2628628" y="46310553"/>
              <a:ext cx="845820" cy="1455"/>
              <a:chOff x="2523473" y="7468857"/>
              <a:chExt cx="845820" cy="990604"/>
            </a:xfrm>
          </xdr:grpSpPr>
          <xdr:sp macro="" textlink="">
            <xdr:nvSpPr>
              <xdr:cNvPr id="104461" name="Check Box 13" descr="CCQ 4%" hidden="1">
                <a:extLst>
                  <a:ext uri="{63B3BB69-23CF-44E3-9099-C40C66FF867C}">
                    <a14:compatExt spid="_x0000_s104461"/>
                  </a:ext>
                  <a:ext uri="{FF2B5EF4-FFF2-40B4-BE49-F238E27FC236}">
                    <a16:creationId xmlns:a16="http://schemas.microsoft.com/office/drawing/2014/main" id="{00000000-0008-0000-1700-00000D980100}"/>
                  </a:ext>
                </a:extLst>
              </xdr:cNvPr>
              <xdr:cNvSpPr/>
            </xdr:nvSpPr>
            <xdr:spPr bwMode="auto">
              <a:xfrm>
                <a:off x="2531110" y="7738465"/>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62" name="Check Box 14" descr="CCQ 4%" hidden="1">
                <a:extLst>
                  <a:ext uri="{63B3BB69-23CF-44E3-9099-C40C66FF867C}">
                    <a14:compatExt spid="_x0000_s104462"/>
                  </a:ext>
                  <a:ext uri="{FF2B5EF4-FFF2-40B4-BE49-F238E27FC236}">
                    <a16:creationId xmlns:a16="http://schemas.microsoft.com/office/drawing/2014/main" id="{00000000-0008-0000-1700-00000E980100}"/>
                  </a:ext>
                </a:extLst>
              </xdr:cNvPr>
              <xdr:cNvSpPr/>
            </xdr:nvSpPr>
            <xdr:spPr bwMode="auto">
              <a:xfrm>
                <a:off x="2523473" y="7468857"/>
                <a:ext cx="845820" cy="3976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63" name="Check Box 15" descr="CCQ 4%" hidden="1">
                <a:extLst>
                  <a:ext uri="{63B3BB69-23CF-44E3-9099-C40C66FF867C}">
                    <a14:compatExt spid="_x0000_s104463"/>
                  </a:ext>
                  <a:ext uri="{FF2B5EF4-FFF2-40B4-BE49-F238E27FC236}">
                    <a16:creationId xmlns:a16="http://schemas.microsoft.com/office/drawing/2014/main" id="{00000000-0008-0000-1700-00000F980100}"/>
                  </a:ext>
                </a:extLst>
              </xdr:cNvPr>
              <xdr:cNvSpPr/>
            </xdr:nvSpPr>
            <xdr:spPr bwMode="auto">
              <a:xfrm>
                <a:off x="2529205" y="8135387"/>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64" name="Check Box 16" descr="CCQ 4%" hidden="1">
                <a:extLst>
                  <a:ext uri="{63B3BB69-23CF-44E3-9099-C40C66FF867C}">
                    <a14:compatExt spid="_x0000_s104464"/>
                  </a:ext>
                  <a:ext uri="{FF2B5EF4-FFF2-40B4-BE49-F238E27FC236}">
                    <a16:creationId xmlns:a16="http://schemas.microsoft.com/office/drawing/2014/main" id="{00000000-0008-0000-1700-000010980100}"/>
                  </a:ext>
                </a:extLst>
              </xdr:cNvPr>
              <xdr:cNvSpPr/>
            </xdr:nvSpPr>
            <xdr:spPr bwMode="auto">
              <a:xfrm>
                <a:off x="2531110" y="7925011"/>
                <a:ext cx="800100" cy="326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34</xdr:row>
          <xdr:rowOff>137434</xdr:rowOff>
        </xdr:from>
        <xdr:to>
          <xdr:col>1</xdr:col>
          <xdr:colOff>1079591</xdr:colOff>
          <xdr:row>34</xdr:row>
          <xdr:rowOff>140233</xdr:rowOff>
        </xdr:to>
        <xdr:grpSp>
          <xdr:nvGrpSpPr>
            <xdr:cNvPr id="6" name="Group 5">
              <a:extLst>
                <a:ext uri="{FF2B5EF4-FFF2-40B4-BE49-F238E27FC236}">
                  <a16:creationId xmlns:a16="http://schemas.microsoft.com/office/drawing/2014/main" id="{9F18FF02-3E2B-49D9-A638-22FA2BF89A94}"/>
                </a:ext>
                <a:ext uri="{C183D7F6-B498-43B3-948B-1728B52AA6E4}">
                  <adec:decorative xmlns:adec="http://schemas.microsoft.com/office/drawing/2017/decorative" val="1"/>
                </a:ext>
              </a:extLst>
            </xdr:cNvPr>
            <xdr:cNvGrpSpPr/>
          </xdr:nvGrpSpPr>
          <xdr:grpSpPr>
            <a:xfrm>
              <a:off x="2628628" y="41897755"/>
              <a:ext cx="845820" cy="2799"/>
              <a:chOff x="2523473" y="7468883"/>
              <a:chExt cx="845820" cy="986256"/>
            </a:xfrm>
          </xdr:grpSpPr>
          <xdr:sp macro="" textlink="">
            <xdr:nvSpPr>
              <xdr:cNvPr id="104465" name="Check Box 17" descr="CCQ 4%" hidden="1">
                <a:extLst>
                  <a:ext uri="{63B3BB69-23CF-44E3-9099-C40C66FF867C}">
                    <a14:compatExt spid="_x0000_s104465"/>
                  </a:ext>
                  <a:ext uri="{FF2B5EF4-FFF2-40B4-BE49-F238E27FC236}">
                    <a16:creationId xmlns:a16="http://schemas.microsoft.com/office/drawing/2014/main" id="{00000000-0008-0000-1700-000011980100}"/>
                  </a:ext>
                </a:extLst>
              </xdr:cNvPr>
              <xdr:cNvSpPr/>
            </xdr:nvSpPr>
            <xdr:spPr bwMode="auto">
              <a:xfrm>
                <a:off x="2531110" y="7738791"/>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66" name="Check Box 18" descr="CCQ 4%" hidden="1">
                <a:extLst>
                  <a:ext uri="{63B3BB69-23CF-44E3-9099-C40C66FF867C}">
                    <a14:compatExt spid="_x0000_s104466"/>
                  </a:ext>
                  <a:ext uri="{FF2B5EF4-FFF2-40B4-BE49-F238E27FC236}">
                    <a16:creationId xmlns:a16="http://schemas.microsoft.com/office/drawing/2014/main" id="{00000000-0008-0000-1700-000012980100}"/>
                  </a:ext>
                </a:extLst>
              </xdr:cNvPr>
              <xdr:cNvSpPr/>
            </xdr:nvSpPr>
            <xdr:spPr bwMode="auto">
              <a:xfrm>
                <a:off x="2523473" y="7468883"/>
                <a:ext cx="845820" cy="3985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67" name="Check Box 19" descr="CCQ 4%" hidden="1">
                <a:extLst>
                  <a:ext uri="{63B3BB69-23CF-44E3-9099-C40C66FF867C}">
                    <a14:compatExt spid="_x0000_s104467"/>
                  </a:ext>
                  <a:ext uri="{FF2B5EF4-FFF2-40B4-BE49-F238E27FC236}">
                    <a16:creationId xmlns:a16="http://schemas.microsoft.com/office/drawing/2014/main" id="{00000000-0008-0000-1700-000013980100}"/>
                  </a:ext>
                </a:extLst>
              </xdr:cNvPr>
              <xdr:cNvSpPr/>
            </xdr:nvSpPr>
            <xdr:spPr bwMode="auto">
              <a:xfrm>
                <a:off x="2529205" y="8130968"/>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68" name="Check Box 20" descr="CCQ 4%" hidden="1">
                <a:extLst>
                  <a:ext uri="{63B3BB69-23CF-44E3-9099-C40C66FF867C}">
                    <a14:compatExt spid="_x0000_s104468"/>
                  </a:ext>
                  <a:ext uri="{FF2B5EF4-FFF2-40B4-BE49-F238E27FC236}">
                    <a16:creationId xmlns:a16="http://schemas.microsoft.com/office/drawing/2014/main" id="{00000000-0008-0000-1700-000014980100}"/>
                  </a:ext>
                </a:extLst>
              </xdr:cNvPr>
              <xdr:cNvSpPr/>
            </xdr:nvSpPr>
            <xdr:spPr bwMode="auto">
              <a:xfrm>
                <a:off x="2531110" y="7925189"/>
                <a:ext cx="800100" cy="326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34</xdr:row>
          <xdr:rowOff>137434</xdr:rowOff>
        </xdr:from>
        <xdr:to>
          <xdr:col>1</xdr:col>
          <xdr:colOff>1079591</xdr:colOff>
          <xdr:row>34</xdr:row>
          <xdr:rowOff>140233</xdr:rowOff>
        </xdr:to>
        <xdr:grpSp>
          <xdr:nvGrpSpPr>
            <xdr:cNvPr id="7" name="Group 6">
              <a:extLst>
                <a:ext uri="{FF2B5EF4-FFF2-40B4-BE49-F238E27FC236}">
                  <a16:creationId xmlns:a16="http://schemas.microsoft.com/office/drawing/2014/main" id="{AB16053C-4F4F-4BDF-AF11-036D6A228729}"/>
                </a:ext>
                <a:ext uri="{C183D7F6-B498-43B3-948B-1728B52AA6E4}">
                  <adec:decorative xmlns:adec="http://schemas.microsoft.com/office/drawing/2017/decorative" val="1"/>
                </a:ext>
              </a:extLst>
            </xdr:cNvPr>
            <xdr:cNvGrpSpPr/>
          </xdr:nvGrpSpPr>
          <xdr:grpSpPr>
            <a:xfrm>
              <a:off x="2628628" y="41897755"/>
              <a:ext cx="845820" cy="2799"/>
              <a:chOff x="2523473" y="7468883"/>
              <a:chExt cx="845820" cy="986256"/>
            </a:xfrm>
          </xdr:grpSpPr>
          <xdr:sp macro="" textlink="">
            <xdr:nvSpPr>
              <xdr:cNvPr id="104469" name="Check Box 21" descr="CCQ 4%" hidden="1">
                <a:extLst>
                  <a:ext uri="{63B3BB69-23CF-44E3-9099-C40C66FF867C}">
                    <a14:compatExt spid="_x0000_s104469"/>
                  </a:ext>
                  <a:ext uri="{FF2B5EF4-FFF2-40B4-BE49-F238E27FC236}">
                    <a16:creationId xmlns:a16="http://schemas.microsoft.com/office/drawing/2014/main" id="{00000000-0008-0000-1700-000015980100}"/>
                  </a:ext>
                </a:extLst>
              </xdr:cNvPr>
              <xdr:cNvSpPr/>
            </xdr:nvSpPr>
            <xdr:spPr bwMode="auto">
              <a:xfrm>
                <a:off x="2531110" y="7738791"/>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70" name="Check Box 22" descr="CCQ 4%" hidden="1">
                <a:extLst>
                  <a:ext uri="{63B3BB69-23CF-44E3-9099-C40C66FF867C}">
                    <a14:compatExt spid="_x0000_s104470"/>
                  </a:ext>
                  <a:ext uri="{FF2B5EF4-FFF2-40B4-BE49-F238E27FC236}">
                    <a16:creationId xmlns:a16="http://schemas.microsoft.com/office/drawing/2014/main" id="{00000000-0008-0000-1700-000016980100}"/>
                  </a:ext>
                </a:extLst>
              </xdr:cNvPr>
              <xdr:cNvSpPr/>
            </xdr:nvSpPr>
            <xdr:spPr bwMode="auto">
              <a:xfrm>
                <a:off x="2523473" y="7468883"/>
                <a:ext cx="845820" cy="3985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71" name="Check Box 23" descr="CCQ 4%" hidden="1">
                <a:extLst>
                  <a:ext uri="{63B3BB69-23CF-44E3-9099-C40C66FF867C}">
                    <a14:compatExt spid="_x0000_s104471"/>
                  </a:ext>
                  <a:ext uri="{FF2B5EF4-FFF2-40B4-BE49-F238E27FC236}">
                    <a16:creationId xmlns:a16="http://schemas.microsoft.com/office/drawing/2014/main" id="{00000000-0008-0000-1700-000017980100}"/>
                  </a:ext>
                </a:extLst>
              </xdr:cNvPr>
              <xdr:cNvSpPr/>
            </xdr:nvSpPr>
            <xdr:spPr bwMode="auto">
              <a:xfrm>
                <a:off x="2529205" y="8130968"/>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72" name="Check Box 24" descr="CCQ 4%" hidden="1">
                <a:extLst>
                  <a:ext uri="{63B3BB69-23CF-44E3-9099-C40C66FF867C}">
                    <a14:compatExt spid="_x0000_s104472"/>
                  </a:ext>
                  <a:ext uri="{FF2B5EF4-FFF2-40B4-BE49-F238E27FC236}">
                    <a16:creationId xmlns:a16="http://schemas.microsoft.com/office/drawing/2014/main" id="{00000000-0008-0000-1700-000018980100}"/>
                  </a:ext>
                </a:extLst>
              </xdr:cNvPr>
              <xdr:cNvSpPr/>
            </xdr:nvSpPr>
            <xdr:spPr bwMode="auto">
              <a:xfrm>
                <a:off x="2531110" y="7925189"/>
                <a:ext cx="800100" cy="326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35</xdr:row>
          <xdr:rowOff>145598</xdr:rowOff>
        </xdr:from>
        <xdr:to>
          <xdr:col>1</xdr:col>
          <xdr:colOff>1079591</xdr:colOff>
          <xdr:row>35</xdr:row>
          <xdr:rowOff>148398</xdr:rowOff>
        </xdr:to>
        <xdr:grpSp>
          <xdr:nvGrpSpPr>
            <xdr:cNvPr id="8" name="Group 7">
              <a:extLst>
                <a:ext uri="{FF2B5EF4-FFF2-40B4-BE49-F238E27FC236}">
                  <a16:creationId xmlns:a16="http://schemas.microsoft.com/office/drawing/2014/main" id="{1EFDB1AB-D42C-437A-B221-D72B95E71573}"/>
                </a:ext>
                <a:ext uri="{C183D7F6-B498-43B3-948B-1728B52AA6E4}">
                  <adec:decorative xmlns:adec="http://schemas.microsoft.com/office/drawing/2017/decorative" val="1"/>
                </a:ext>
              </a:extLst>
            </xdr:cNvPr>
            <xdr:cNvGrpSpPr/>
          </xdr:nvGrpSpPr>
          <xdr:grpSpPr>
            <a:xfrm>
              <a:off x="2628628" y="43504759"/>
              <a:ext cx="845820" cy="2800"/>
              <a:chOff x="2523473" y="7468869"/>
              <a:chExt cx="845820" cy="986620"/>
            </a:xfrm>
          </xdr:grpSpPr>
          <xdr:sp macro="" textlink="">
            <xdr:nvSpPr>
              <xdr:cNvPr id="104473" name="Check Box 25" descr="CCQ 4%" hidden="1">
                <a:extLst>
                  <a:ext uri="{63B3BB69-23CF-44E3-9099-C40C66FF867C}">
                    <a14:compatExt spid="_x0000_s104473"/>
                  </a:ext>
                  <a:ext uri="{FF2B5EF4-FFF2-40B4-BE49-F238E27FC236}">
                    <a16:creationId xmlns:a16="http://schemas.microsoft.com/office/drawing/2014/main" id="{00000000-0008-0000-1700-000019980100}"/>
                  </a:ext>
                </a:extLst>
              </xdr:cNvPr>
              <xdr:cNvSpPr/>
            </xdr:nvSpPr>
            <xdr:spPr bwMode="auto">
              <a:xfrm>
                <a:off x="2531110" y="7737723"/>
                <a:ext cx="800100" cy="3227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74" name="Check Box 26" descr="CCQ 4%" hidden="1">
                <a:extLst>
                  <a:ext uri="{63B3BB69-23CF-44E3-9099-C40C66FF867C}">
                    <a14:compatExt spid="_x0000_s104474"/>
                  </a:ext>
                  <a:ext uri="{FF2B5EF4-FFF2-40B4-BE49-F238E27FC236}">
                    <a16:creationId xmlns:a16="http://schemas.microsoft.com/office/drawing/2014/main" id="{00000000-0008-0000-1700-00001A980100}"/>
                  </a:ext>
                </a:extLst>
              </xdr:cNvPr>
              <xdr:cNvSpPr/>
            </xdr:nvSpPr>
            <xdr:spPr bwMode="auto">
              <a:xfrm>
                <a:off x="2523473" y="7468869"/>
                <a:ext cx="845820" cy="3974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75" name="Check Box 27" descr="CCQ 4%" hidden="1">
                <a:extLst>
                  <a:ext uri="{63B3BB69-23CF-44E3-9099-C40C66FF867C}">
                    <a14:compatExt spid="_x0000_s104475"/>
                  </a:ext>
                  <a:ext uri="{FF2B5EF4-FFF2-40B4-BE49-F238E27FC236}">
                    <a16:creationId xmlns:a16="http://schemas.microsoft.com/office/drawing/2014/main" id="{00000000-0008-0000-1700-00001B980100}"/>
                  </a:ext>
                </a:extLst>
              </xdr:cNvPr>
              <xdr:cNvSpPr/>
            </xdr:nvSpPr>
            <xdr:spPr bwMode="auto">
              <a:xfrm>
                <a:off x="2529205" y="8132723"/>
                <a:ext cx="800100" cy="3227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76" name="Check Box 28" descr="CCQ 4%" hidden="1">
                <a:extLst>
                  <a:ext uri="{63B3BB69-23CF-44E3-9099-C40C66FF867C}">
                    <a14:compatExt spid="_x0000_s104476"/>
                  </a:ext>
                  <a:ext uri="{FF2B5EF4-FFF2-40B4-BE49-F238E27FC236}">
                    <a16:creationId xmlns:a16="http://schemas.microsoft.com/office/drawing/2014/main" id="{00000000-0008-0000-1700-00001C980100}"/>
                  </a:ext>
                </a:extLst>
              </xdr:cNvPr>
              <xdr:cNvSpPr/>
            </xdr:nvSpPr>
            <xdr:spPr bwMode="auto">
              <a:xfrm>
                <a:off x="2531110" y="7925885"/>
                <a:ext cx="800100" cy="3259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35</xdr:row>
          <xdr:rowOff>145598</xdr:rowOff>
        </xdr:from>
        <xdr:to>
          <xdr:col>1</xdr:col>
          <xdr:colOff>1079591</xdr:colOff>
          <xdr:row>35</xdr:row>
          <xdr:rowOff>148398</xdr:rowOff>
        </xdr:to>
        <xdr:grpSp>
          <xdr:nvGrpSpPr>
            <xdr:cNvPr id="9" name="Group 8">
              <a:extLst>
                <a:ext uri="{FF2B5EF4-FFF2-40B4-BE49-F238E27FC236}">
                  <a16:creationId xmlns:a16="http://schemas.microsoft.com/office/drawing/2014/main" id="{7F068E71-5897-4832-9F2A-BD20A6144022}"/>
                </a:ext>
                <a:ext uri="{C183D7F6-B498-43B3-948B-1728B52AA6E4}">
                  <adec:decorative xmlns:adec="http://schemas.microsoft.com/office/drawing/2017/decorative" val="1"/>
                </a:ext>
              </a:extLst>
            </xdr:cNvPr>
            <xdr:cNvGrpSpPr/>
          </xdr:nvGrpSpPr>
          <xdr:grpSpPr>
            <a:xfrm>
              <a:off x="2628628" y="43504759"/>
              <a:ext cx="845820" cy="2800"/>
              <a:chOff x="2523473" y="7468869"/>
              <a:chExt cx="845820" cy="986620"/>
            </a:xfrm>
          </xdr:grpSpPr>
          <xdr:sp macro="" textlink="">
            <xdr:nvSpPr>
              <xdr:cNvPr id="104477" name="Check Box 29" descr="CCQ 4%" hidden="1">
                <a:extLst>
                  <a:ext uri="{63B3BB69-23CF-44E3-9099-C40C66FF867C}">
                    <a14:compatExt spid="_x0000_s104477"/>
                  </a:ext>
                  <a:ext uri="{FF2B5EF4-FFF2-40B4-BE49-F238E27FC236}">
                    <a16:creationId xmlns:a16="http://schemas.microsoft.com/office/drawing/2014/main" id="{00000000-0008-0000-1700-00001D980100}"/>
                  </a:ext>
                </a:extLst>
              </xdr:cNvPr>
              <xdr:cNvSpPr/>
            </xdr:nvSpPr>
            <xdr:spPr bwMode="auto">
              <a:xfrm>
                <a:off x="2531110" y="7737723"/>
                <a:ext cx="800100" cy="3227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78" name="Check Box 30" descr="CCQ 4%" hidden="1">
                <a:extLst>
                  <a:ext uri="{63B3BB69-23CF-44E3-9099-C40C66FF867C}">
                    <a14:compatExt spid="_x0000_s104478"/>
                  </a:ext>
                  <a:ext uri="{FF2B5EF4-FFF2-40B4-BE49-F238E27FC236}">
                    <a16:creationId xmlns:a16="http://schemas.microsoft.com/office/drawing/2014/main" id="{00000000-0008-0000-1700-00001E980100}"/>
                  </a:ext>
                </a:extLst>
              </xdr:cNvPr>
              <xdr:cNvSpPr/>
            </xdr:nvSpPr>
            <xdr:spPr bwMode="auto">
              <a:xfrm>
                <a:off x="2523473" y="7468869"/>
                <a:ext cx="845820" cy="3974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79" name="Check Box 31" descr="CCQ 4%" hidden="1">
                <a:extLst>
                  <a:ext uri="{63B3BB69-23CF-44E3-9099-C40C66FF867C}">
                    <a14:compatExt spid="_x0000_s104479"/>
                  </a:ext>
                  <a:ext uri="{FF2B5EF4-FFF2-40B4-BE49-F238E27FC236}">
                    <a16:creationId xmlns:a16="http://schemas.microsoft.com/office/drawing/2014/main" id="{00000000-0008-0000-1700-00001F980100}"/>
                  </a:ext>
                </a:extLst>
              </xdr:cNvPr>
              <xdr:cNvSpPr/>
            </xdr:nvSpPr>
            <xdr:spPr bwMode="auto">
              <a:xfrm>
                <a:off x="2529205" y="8132723"/>
                <a:ext cx="800100" cy="3227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80" name="Check Box 32" descr="CCQ 4%" hidden="1">
                <a:extLst>
                  <a:ext uri="{63B3BB69-23CF-44E3-9099-C40C66FF867C}">
                    <a14:compatExt spid="_x0000_s104480"/>
                  </a:ext>
                  <a:ext uri="{FF2B5EF4-FFF2-40B4-BE49-F238E27FC236}">
                    <a16:creationId xmlns:a16="http://schemas.microsoft.com/office/drawing/2014/main" id="{00000000-0008-0000-1700-000020980100}"/>
                  </a:ext>
                </a:extLst>
              </xdr:cNvPr>
              <xdr:cNvSpPr/>
            </xdr:nvSpPr>
            <xdr:spPr bwMode="auto">
              <a:xfrm>
                <a:off x="2531110" y="7925885"/>
                <a:ext cx="800100" cy="3259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37</xdr:row>
          <xdr:rowOff>148320</xdr:rowOff>
        </xdr:from>
        <xdr:to>
          <xdr:col>1</xdr:col>
          <xdr:colOff>1079591</xdr:colOff>
          <xdr:row>37</xdr:row>
          <xdr:rowOff>149775</xdr:rowOff>
        </xdr:to>
        <xdr:grpSp>
          <xdr:nvGrpSpPr>
            <xdr:cNvPr id="10" name="Group 9">
              <a:extLst>
                <a:ext uri="{FF2B5EF4-FFF2-40B4-BE49-F238E27FC236}">
                  <a16:creationId xmlns:a16="http://schemas.microsoft.com/office/drawing/2014/main" id="{46CCC2E4-67FD-4134-8F88-F0A81397AD5C}"/>
                </a:ext>
                <a:ext uri="{C183D7F6-B498-43B3-948B-1728B52AA6E4}">
                  <adec:decorative xmlns:adec="http://schemas.microsoft.com/office/drawing/2017/decorative" val="1"/>
                </a:ext>
              </a:extLst>
            </xdr:cNvPr>
            <xdr:cNvGrpSpPr/>
          </xdr:nvGrpSpPr>
          <xdr:grpSpPr>
            <a:xfrm>
              <a:off x="2628628" y="46310553"/>
              <a:ext cx="845820" cy="1455"/>
              <a:chOff x="2523473" y="7468857"/>
              <a:chExt cx="845820" cy="990604"/>
            </a:xfrm>
          </xdr:grpSpPr>
          <xdr:sp macro="" textlink="">
            <xdr:nvSpPr>
              <xdr:cNvPr id="104481" name="Check Box 33" descr="CCQ 4%" hidden="1">
                <a:extLst>
                  <a:ext uri="{63B3BB69-23CF-44E3-9099-C40C66FF867C}">
                    <a14:compatExt spid="_x0000_s104481"/>
                  </a:ext>
                  <a:ext uri="{FF2B5EF4-FFF2-40B4-BE49-F238E27FC236}">
                    <a16:creationId xmlns:a16="http://schemas.microsoft.com/office/drawing/2014/main" id="{00000000-0008-0000-1700-000021980100}"/>
                  </a:ext>
                </a:extLst>
              </xdr:cNvPr>
              <xdr:cNvSpPr/>
            </xdr:nvSpPr>
            <xdr:spPr bwMode="auto">
              <a:xfrm>
                <a:off x="2531110" y="7738465"/>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82" name="Check Box 34" descr="CCQ 4%" hidden="1">
                <a:extLst>
                  <a:ext uri="{63B3BB69-23CF-44E3-9099-C40C66FF867C}">
                    <a14:compatExt spid="_x0000_s104482"/>
                  </a:ext>
                  <a:ext uri="{FF2B5EF4-FFF2-40B4-BE49-F238E27FC236}">
                    <a16:creationId xmlns:a16="http://schemas.microsoft.com/office/drawing/2014/main" id="{00000000-0008-0000-1700-000022980100}"/>
                  </a:ext>
                </a:extLst>
              </xdr:cNvPr>
              <xdr:cNvSpPr/>
            </xdr:nvSpPr>
            <xdr:spPr bwMode="auto">
              <a:xfrm>
                <a:off x="2523473" y="7468857"/>
                <a:ext cx="845820" cy="3976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83" name="Check Box 35" descr="CCQ 4%" hidden="1">
                <a:extLst>
                  <a:ext uri="{63B3BB69-23CF-44E3-9099-C40C66FF867C}">
                    <a14:compatExt spid="_x0000_s104483"/>
                  </a:ext>
                  <a:ext uri="{FF2B5EF4-FFF2-40B4-BE49-F238E27FC236}">
                    <a16:creationId xmlns:a16="http://schemas.microsoft.com/office/drawing/2014/main" id="{00000000-0008-0000-1700-000023980100}"/>
                  </a:ext>
                </a:extLst>
              </xdr:cNvPr>
              <xdr:cNvSpPr/>
            </xdr:nvSpPr>
            <xdr:spPr bwMode="auto">
              <a:xfrm>
                <a:off x="2529205" y="8135387"/>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84" name="Check Box 36" descr="CCQ 4%" hidden="1">
                <a:extLst>
                  <a:ext uri="{63B3BB69-23CF-44E3-9099-C40C66FF867C}">
                    <a14:compatExt spid="_x0000_s104484"/>
                  </a:ext>
                  <a:ext uri="{FF2B5EF4-FFF2-40B4-BE49-F238E27FC236}">
                    <a16:creationId xmlns:a16="http://schemas.microsoft.com/office/drawing/2014/main" id="{00000000-0008-0000-1700-000024980100}"/>
                  </a:ext>
                </a:extLst>
              </xdr:cNvPr>
              <xdr:cNvSpPr/>
            </xdr:nvSpPr>
            <xdr:spPr bwMode="auto">
              <a:xfrm>
                <a:off x="2531110" y="7925011"/>
                <a:ext cx="800100" cy="326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37</xdr:row>
          <xdr:rowOff>148320</xdr:rowOff>
        </xdr:from>
        <xdr:to>
          <xdr:col>1</xdr:col>
          <xdr:colOff>1079591</xdr:colOff>
          <xdr:row>37</xdr:row>
          <xdr:rowOff>149775</xdr:rowOff>
        </xdr:to>
        <xdr:grpSp>
          <xdr:nvGrpSpPr>
            <xdr:cNvPr id="11" name="Group 10">
              <a:extLst>
                <a:ext uri="{FF2B5EF4-FFF2-40B4-BE49-F238E27FC236}">
                  <a16:creationId xmlns:a16="http://schemas.microsoft.com/office/drawing/2014/main" id="{EDF29BDA-33F7-419F-9B83-8EE6BDF70408}"/>
                </a:ext>
                <a:ext uri="{C183D7F6-B498-43B3-948B-1728B52AA6E4}">
                  <adec:decorative xmlns:adec="http://schemas.microsoft.com/office/drawing/2017/decorative" val="1"/>
                </a:ext>
              </a:extLst>
            </xdr:cNvPr>
            <xdr:cNvGrpSpPr/>
          </xdr:nvGrpSpPr>
          <xdr:grpSpPr>
            <a:xfrm>
              <a:off x="2628628" y="46310553"/>
              <a:ext cx="845820" cy="1455"/>
              <a:chOff x="2523473" y="7468857"/>
              <a:chExt cx="845820" cy="990604"/>
            </a:xfrm>
          </xdr:grpSpPr>
          <xdr:sp macro="" textlink="">
            <xdr:nvSpPr>
              <xdr:cNvPr id="104485" name="Check Box 37" descr="CCQ 4%" hidden="1">
                <a:extLst>
                  <a:ext uri="{63B3BB69-23CF-44E3-9099-C40C66FF867C}">
                    <a14:compatExt spid="_x0000_s104485"/>
                  </a:ext>
                  <a:ext uri="{FF2B5EF4-FFF2-40B4-BE49-F238E27FC236}">
                    <a16:creationId xmlns:a16="http://schemas.microsoft.com/office/drawing/2014/main" id="{00000000-0008-0000-1700-000025980100}"/>
                  </a:ext>
                </a:extLst>
              </xdr:cNvPr>
              <xdr:cNvSpPr/>
            </xdr:nvSpPr>
            <xdr:spPr bwMode="auto">
              <a:xfrm>
                <a:off x="2531110" y="7738465"/>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86" name="Check Box 38" descr="CCQ 4%" hidden="1">
                <a:extLst>
                  <a:ext uri="{63B3BB69-23CF-44E3-9099-C40C66FF867C}">
                    <a14:compatExt spid="_x0000_s104486"/>
                  </a:ext>
                  <a:ext uri="{FF2B5EF4-FFF2-40B4-BE49-F238E27FC236}">
                    <a16:creationId xmlns:a16="http://schemas.microsoft.com/office/drawing/2014/main" id="{00000000-0008-0000-1700-000026980100}"/>
                  </a:ext>
                </a:extLst>
              </xdr:cNvPr>
              <xdr:cNvSpPr/>
            </xdr:nvSpPr>
            <xdr:spPr bwMode="auto">
              <a:xfrm>
                <a:off x="2523473" y="7468857"/>
                <a:ext cx="845820" cy="3976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87" name="Check Box 39" descr="CCQ 4%" hidden="1">
                <a:extLst>
                  <a:ext uri="{63B3BB69-23CF-44E3-9099-C40C66FF867C}">
                    <a14:compatExt spid="_x0000_s104487"/>
                  </a:ext>
                  <a:ext uri="{FF2B5EF4-FFF2-40B4-BE49-F238E27FC236}">
                    <a16:creationId xmlns:a16="http://schemas.microsoft.com/office/drawing/2014/main" id="{00000000-0008-0000-1700-000027980100}"/>
                  </a:ext>
                </a:extLst>
              </xdr:cNvPr>
              <xdr:cNvSpPr/>
            </xdr:nvSpPr>
            <xdr:spPr bwMode="auto">
              <a:xfrm>
                <a:off x="2529205" y="8135387"/>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88" name="Check Box 40" descr="CCQ 4%" hidden="1">
                <a:extLst>
                  <a:ext uri="{63B3BB69-23CF-44E3-9099-C40C66FF867C}">
                    <a14:compatExt spid="_x0000_s104488"/>
                  </a:ext>
                  <a:ext uri="{FF2B5EF4-FFF2-40B4-BE49-F238E27FC236}">
                    <a16:creationId xmlns:a16="http://schemas.microsoft.com/office/drawing/2014/main" id="{00000000-0008-0000-1700-000028980100}"/>
                  </a:ext>
                </a:extLst>
              </xdr:cNvPr>
              <xdr:cNvSpPr/>
            </xdr:nvSpPr>
            <xdr:spPr bwMode="auto">
              <a:xfrm>
                <a:off x="2531110" y="7925011"/>
                <a:ext cx="800100" cy="326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36</xdr:row>
          <xdr:rowOff>146959</xdr:rowOff>
        </xdr:from>
        <xdr:to>
          <xdr:col>1</xdr:col>
          <xdr:colOff>1079591</xdr:colOff>
          <xdr:row>36</xdr:row>
          <xdr:rowOff>148414</xdr:rowOff>
        </xdr:to>
        <xdr:grpSp>
          <xdr:nvGrpSpPr>
            <xdr:cNvPr id="12" name="Group 11">
              <a:extLst>
                <a:ext uri="{FF2B5EF4-FFF2-40B4-BE49-F238E27FC236}">
                  <a16:creationId xmlns:a16="http://schemas.microsoft.com/office/drawing/2014/main" id="{FF87EAF5-A002-4542-994E-63E362FE8145}"/>
                </a:ext>
                <a:ext uri="{C183D7F6-B498-43B3-948B-1728B52AA6E4}">
                  <adec:decorative xmlns:adec="http://schemas.microsoft.com/office/drawing/2017/decorative" val="1"/>
                </a:ext>
              </a:extLst>
            </xdr:cNvPr>
            <xdr:cNvGrpSpPr/>
          </xdr:nvGrpSpPr>
          <xdr:grpSpPr>
            <a:xfrm>
              <a:off x="2628628" y="44907656"/>
              <a:ext cx="845820" cy="1455"/>
              <a:chOff x="2523473" y="7468857"/>
              <a:chExt cx="845820" cy="990604"/>
            </a:xfrm>
          </xdr:grpSpPr>
          <xdr:sp macro="" textlink="">
            <xdr:nvSpPr>
              <xdr:cNvPr id="104489" name="Check Box 41" descr="CCQ 4%" hidden="1">
                <a:extLst>
                  <a:ext uri="{63B3BB69-23CF-44E3-9099-C40C66FF867C}">
                    <a14:compatExt spid="_x0000_s104489"/>
                  </a:ext>
                  <a:ext uri="{FF2B5EF4-FFF2-40B4-BE49-F238E27FC236}">
                    <a16:creationId xmlns:a16="http://schemas.microsoft.com/office/drawing/2014/main" id="{00000000-0008-0000-1700-000029980100}"/>
                  </a:ext>
                </a:extLst>
              </xdr:cNvPr>
              <xdr:cNvSpPr/>
            </xdr:nvSpPr>
            <xdr:spPr bwMode="auto">
              <a:xfrm>
                <a:off x="2531110" y="7738465"/>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90" name="Check Box 42" descr="CCQ 4%" hidden="1">
                <a:extLst>
                  <a:ext uri="{63B3BB69-23CF-44E3-9099-C40C66FF867C}">
                    <a14:compatExt spid="_x0000_s104490"/>
                  </a:ext>
                  <a:ext uri="{FF2B5EF4-FFF2-40B4-BE49-F238E27FC236}">
                    <a16:creationId xmlns:a16="http://schemas.microsoft.com/office/drawing/2014/main" id="{00000000-0008-0000-1700-00002A980100}"/>
                  </a:ext>
                </a:extLst>
              </xdr:cNvPr>
              <xdr:cNvSpPr/>
            </xdr:nvSpPr>
            <xdr:spPr bwMode="auto">
              <a:xfrm>
                <a:off x="2523473" y="7468857"/>
                <a:ext cx="845820" cy="3976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91" name="Check Box 43" descr="CCQ 4%" hidden="1">
                <a:extLst>
                  <a:ext uri="{63B3BB69-23CF-44E3-9099-C40C66FF867C}">
                    <a14:compatExt spid="_x0000_s104491"/>
                  </a:ext>
                  <a:ext uri="{FF2B5EF4-FFF2-40B4-BE49-F238E27FC236}">
                    <a16:creationId xmlns:a16="http://schemas.microsoft.com/office/drawing/2014/main" id="{00000000-0008-0000-1700-00002B980100}"/>
                  </a:ext>
                </a:extLst>
              </xdr:cNvPr>
              <xdr:cNvSpPr/>
            </xdr:nvSpPr>
            <xdr:spPr bwMode="auto">
              <a:xfrm>
                <a:off x="2529205" y="8135387"/>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92" name="Check Box 44" descr="CCQ 4%" hidden="1">
                <a:extLst>
                  <a:ext uri="{63B3BB69-23CF-44E3-9099-C40C66FF867C}">
                    <a14:compatExt spid="_x0000_s104492"/>
                  </a:ext>
                  <a:ext uri="{FF2B5EF4-FFF2-40B4-BE49-F238E27FC236}">
                    <a16:creationId xmlns:a16="http://schemas.microsoft.com/office/drawing/2014/main" id="{00000000-0008-0000-1700-00002C980100}"/>
                  </a:ext>
                </a:extLst>
              </xdr:cNvPr>
              <xdr:cNvSpPr/>
            </xdr:nvSpPr>
            <xdr:spPr bwMode="auto">
              <a:xfrm>
                <a:off x="2531110" y="7925011"/>
                <a:ext cx="800100" cy="326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36</xdr:row>
          <xdr:rowOff>146959</xdr:rowOff>
        </xdr:from>
        <xdr:to>
          <xdr:col>1</xdr:col>
          <xdr:colOff>1079591</xdr:colOff>
          <xdr:row>36</xdr:row>
          <xdr:rowOff>148414</xdr:rowOff>
        </xdr:to>
        <xdr:grpSp>
          <xdr:nvGrpSpPr>
            <xdr:cNvPr id="13" name="Group 12">
              <a:extLst>
                <a:ext uri="{FF2B5EF4-FFF2-40B4-BE49-F238E27FC236}">
                  <a16:creationId xmlns:a16="http://schemas.microsoft.com/office/drawing/2014/main" id="{E25D52AB-A771-46B9-AF9E-ADD4BC88C8FA}"/>
                </a:ext>
                <a:ext uri="{C183D7F6-B498-43B3-948B-1728B52AA6E4}">
                  <adec:decorative xmlns:adec="http://schemas.microsoft.com/office/drawing/2017/decorative" val="1"/>
                </a:ext>
              </a:extLst>
            </xdr:cNvPr>
            <xdr:cNvGrpSpPr/>
          </xdr:nvGrpSpPr>
          <xdr:grpSpPr>
            <a:xfrm>
              <a:off x="2628628" y="44907656"/>
              <a:ext cx="845820" cy="1455"/>
              <a:chOff x="2523473" y="7468857"/>
              <a:chExt cx="845820" cy="990604"/>
            </a:xfrm>
          </xdr:grpSpPr>
          <xdr:sp macro="" textlink="">
            <xdr:nvSpPr>
              <xdr:cNvPr id="104493" name="Check Box 45" descr="CCQ 4%" hidden="1">
                <a:extLst>
                  <a:ext uri="{63B3BB69-23CF-44E3-9099-C40C66FF867C}">
                    <a14:compatExt spid="_x0000_s104493"/>
                  </a:ext>
                  <a:ext uri="{FF2B5EF4-FFF2-40B4-BE49-F238E27FC236}">
                    <a16:creationId xmlns:a16="http://schemas.microsoft.com/office/drawing/2014/main" id="{00000000-0008-0000-1700-00002D980100}"/>
                  </a:ext>
                </a:extLst>
              </xdr:cNvPr>
              <xdr:cNvSpPr/>
            </xdr:nvSpPr>
            <xdr:spPr bwMode="auto">
              <a:xfrm>
                <a:off x="2531110" y="7738465"/>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94" name="Check Box 46" descr="CCQ 4%" hidden="1">
                <a:extLst>
                  <a:ext uri="{63B3BB69-23CF-44E3-9099-C40C66FF867C}">
                    <a14:compatExt spid="_x0000_s104494"/>
                  </a:ext>
                  <a:ext uri="{FF2B5EF4-FFF2-40B4-BE49-F238E27FC236}">
                    <a16:creationId xmlns:a16="http://schemas.microsoft.com/office/drawing/2014/main" id="{00000000-0008-0000-1700-00002E980100}"/>
                  </a:ext>
                </a:extLst>
              </xdr:cNvPr>
              <xdr:cNvSpPr/>
            </xdr:nvSpPr>
            <xdr:spPr bwMode="auto">
              <a:xfrm>
                <a:off x="2523473" y="7468857"/>
                <a:ext cx="845820" cy="3976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95" name="Check Box 47" descr="CCQ 4%" hidden="1">
                <a:extLst>
                  <a:ext uri="{63B3BB69-23CF-44E3-9099-C40C66FF867C}">
                    <a14:compatExt spid="_x0000_s104495"/>
                  </a:ext>
                  <a:ext uri="{FF2B5EF4-FFF2-40B4-BE49-F238E27FC236}">
                    <a16:creationId xmlns:a16="http://schemas.microsoft.com/office/drawing/2014/main" id="{00000000-0008-0000-1700-00002F980100}"/>
                  </a:ext>
                </a:extLst>
              </xdr:cNvPr>
              <xdr:cNvSpPr/>
            </xdr:nvSpPr>
            <xdr:spPr bwMode="auto">
              <a:xfrm>
                <a:off x="2529205" y="8135387"/>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496" name="Check Box 48" descr="CCQ 4%" hidden="1">
                <a:extLst>
                  <a:ext uri="{63B3BB69-23CF-44E3-9099-C40C66FF867C}">
                    <a14:compatExt spid="_x0000_s104496"/>
                  </a:ext>
                  <a:ext uri="{FF2B5EF4-FFF2-40B4-BE49-F238E27FC236}">
                    <a16:creationId xmlns:a16="http://schemas.microsoft.com/office/drawing/2014/main" id="{00000000-0008-0000-1700-000030980100}"/>
                  </a:ext>
                </a:extLst>
              </xdr:cNvPr>
              <xdr:cNvSpPr/>
            </xdr:nvSpPr>
            <xdr:spPr bwMode="auto">
              <a:xfrm>
                <a:off x="2531110" y="7925011"/>
                <a:ext cx="800100" cy="326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36</xdr:row>
          <xdr:rowOff>146959</xdr:rowOff>
        </xdr:from>
        <xdr:to>
          <xdr:col>1</xdr:col>
          <xdr:colOff>1079591</xdr:colOff>
          <xdr:row>36</xdr:row>
          <xdr:rowOff>148414</xdr:rowOff>
        </xdr:to>
        <xdr:grpSp>
          <xdr:nvGrpSpPr>
            <xdr:cNvPr id="14" name="Group 13">
              <a:extLst>
                <a:ext uri="{FF2B5EF4-FFF2-40B4-BE49-F238E27FC236}">
                  <a16:creationId xmlns:a16="http://schemas.microsoft.com/office/drawing/2014/main" id="{44F5FDCA-8F36-4065-BFD6-4325F3AB37A2}"/>
                </a:ext>
                <a:ext uri="{C183D7F6-B498-43B3-948B-1728B52AA6E4}">
                  <adec:decorative xmlns:adec="http://schemas.microsoft.com/office/drawing/2017/decorative" val="1"/>
                </a:ext>
              </a:extLst>
            </xdr:cNvPr>
            <xdr:cNvGrpSpPr/>
          </xdr:nvGrpSpPr>
          <xdr:grpSpPr>
            <a:xfrm>
              <a:off x="2628628" y="44907656"/>
              <a:ext cx="845820" cy="1455"/>
              <a:chOff x="2523473" y="7468857"/>
              <a:chExt cx="845820" cy="990604"/>
            </a:xfrm>
          </xdr:grpSpPr>
          <xdr:sp macro="" textlink="">
            <xdr:nvSpPr>
              <xdr:cNvPr id="104497" name="Check Box 49" descr="CCQ 4%" hidden="1">
                <a:extLst>
                  <a:ext uri="{63B3BB69-23CF-44E3-9099-C40C66FF867C}">
                    <a14:compatExt spid="_x0000_s104497"/>
                  </a:ext>
                  <a:ext uri="{FF2B5EF4-FFF2-40B4-BE49-F238E27FC236}">
                    <a16:creationId xmlns:a16="http://schemas.microsoft.com/office/drawing/2014/main" id="{00000000-0008-0000-1700-000031980100}"/>
                  </a:ext>
                </a:extLst>
              </xdr:cNvPr>
              <xdr:cNvSpPr/>
            </xdr:nvSpPr>
            <xdr:spPr bwMode="auto">
              <a:xfrm>
                <a:off x="2531110" y="7738465"/>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498" name="Check Box 50" descr="CCQ 4%" hidden="1">
                <a:extLst>
                  <a:ext uri="{63B3BB69-23CF-44E3-9099-C40C66FF867C}">
                    <a14:compatExt spid="_x0000_s104498"/>
                  </a:ext>
                  <a:ext uri="{FF2B5EF4-FFF2-40B4-BE49-F238E27FC236}">
                    <a16:creationId xmlns:a16="http://schemas.microsoft.com/office/drawing/2014/main" id="{00000000-0008-0000-1700-000032980100}"/>
                  </a:ext>
                </a:extLst>
              </xdr:cNvPr>
              <xdr:cNvSpPr/>
            </xdr:nvSpPr>
            <xdr:spPr bwMode="auto">
              <a:xfrm>
                <a:off x="2523473" y="7468857"/>
                <a:ext cx="845820" cy="3976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499" name="Check Box 51" descr="CCQ 4%" hidden="1">
                <a:extLst>
                  <a:ext uri="{63B3BB69-23CF-44E3-9099-C40C66FF867C}">
                    <a14:compatExt spid="_x0000_s104499"/>
                  </a:ext>
                  <a:ext uri="{FF2B5EF4-FFF2-40B4-BE49-F238E27FC236}">
                    <a16:creationId xmlns:a16="http://schemas.microsoft.com/office/drawing/2014/main" id="{00000000-0008-0000-1700-000033980100}"/>
                  </a:ext>
                </a:extLst>
              </xdr:cNvPr>
              <xdr:cNvSpPr/>
            </xdr:nvSpPr>
            <xdr:spPr bwMode="auto">
              <a:xfrm>
                <a:off x="2529205" y="8135387"/>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500" name="Check Box 52" descr="CCQ 4%" hidden="1">
                <a:extLst>
                  <a:ext uri="{63B3BB69-23CF-44E3-9099-C40C66FF867C}">
                    <a14:compatExt spid="_x0000_s104500"/>
                  </a:ext>
                  <a:ext uri="{FF2B5EF4-FFF2-40B4-BE49-F238E27FC236}">
                    <a16:creationId xmlns:a16="http://schemas.microsoft.com/office/drawing/2014/main" id="{00000000-0008-0000-1700-000034980100}"/>
                  </a:ext>
                </a:extLst>
              </xdr:cNvPr>
              <xdr:cNvSpPr/>
            </xdr:nvSpPr>
            <xdr:spPr bwMode="auto">
              <a:xfrm>
                <a:off x="2531110" y="7925011"/>
                <a:ext cx="800100" cy="326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36</xdr:row>
          <xdr:rowOff>146959</xdr:rowOff>
        </xdr:from>
        <xdr:to>
          <xdr:col>1</xdr:col>
          <xdr:colOff>1079591</xdr:colOff>
          <xdr:row>36</xdr:row>
          <xdr:rowOff>148414</xdr:rowOff>
        </xdr:to>
        <xdr:grpSp>
          <xdr:nvGrpSpPr>
            <xdr:cNvPr id="15" name="Group 14">
              <a:extLst>
                <a:ext uri="{FF2B5EF4-FFF2-40B4-BE49-F238E27FC236}">
                  <a16:creationId xmlns:a16="http://schemas.microsoft.com/office/drawing/2014/main" id="{C9E51081-B3EF-4C87-BEE7-63858ED9AC58}"/>
                </a:ext>
                <a:ext uri="{C183D7F6-B498-43B3-948B-1728B52AA6E4}">
                  <adec:decorative xmlns:adec="http://schemas.microsoft.com/office/drawing/2017/decorative" val="1"/>
                </a:ext>
              </a:extLst>
            </xdr:cNvPr>
            <xdr:cNvGrpSpPr/>
          </xdr:nvGrpSpPr>
          <xdr:grpSpPr>
            <a:xfrm>
              <a:off x="2628628" y="44907656"/>
              <a:ext cx="845820" cy="1455"/>
              <a:chOff x="2523473" y="7468857"/>
              <a:chExt cx="845820" cy="990604"/>
            </a:xfrm>
          </xdr:grpSpPr>
          <xdr:sp macro="" textlink="">
            <xdr:nvSpPr>
              <xdr:cNvPr id="104501" name="Check Box 53" descr="CCQ 4%" hidden="1">
                <a:extLst>
                  <a:ext uri="{63B3BB69-23CF-44E3-9099-C40C66FF867C}">
                    <a14:compatExt spid="_x0000_s104501"/>
                  </a:ext>
                  <a:ext uri="{FF2B5EF4-FFF2-40B4-BE49-F238E27FC236}">
                    <a16:creationId xmlns:a16="http://schemas.microsoft.com/office/drawing/2014/main" id="{00000000-0008-0000-1700-000035980100}"/>
                  </a:ext>
                </a:extLst>
              </xdr:cNvPr>
              <xdr:cNvSpPr/>
            </xdr:nvSpPr>
            <xdr:spPr bwMode="auto">
              <a:xfrm>
                <a:off x="2531110" y="7738465"/>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502" name="Check Box 54" descr="CCQ 4%" hidden="1">
                <a:extLst>
                  <a:ext uri="{63B3BB69-23CF-44E3-9099-C40C66FF867C}">
                    <a14:compatExt spid="_x0000_s104502"/>
                  </a:ext>
                  <a:ext uri="{FF2B5EF4-FFF2-40B4-BE49-F238E27FC236}">
                    <a16:creationId xmlns:a16="http://schemas.microsoft.com/office/drawing/2014/main" id="{00000000-0008-0000-1700-000036980100}"/>
                  </a:ext>
                </a:extLst>
              </xdr:cNvPr>
              <xdr:cNvSpPr/>
            </xdr:nvSpPr>
            <xdr:spPr bwMode="auto">
              <a:xfrm>
                <a:off x="2523473" y="7468857"/>
                <a:ext cx="845820" cy="3976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503" name="Check Box 55" descr="CCQ 4%" hidden="1">
                <a:extLst>
                  <a:ext uri="{63B3BB69-23CF-44E3-9099-C40C66FF867C}">
                    <a14:compatExt spid="_x0000_s104503"/>
                  </a:ext>
                  <a:ext uri="{FF2B5EF4-FFF2-40B4-BE49-F238E27FC236}">
                    <a16:creationId xmlns:a16="http://schemas.microsoft.com/office/drawing/2014/main" id="{00000000-0008-0000-1700-000037980100}"/>
                  </a:ext>
                </a:extLst>
              </xdr:cNvPr>
              <xdr:cNvSpPr/>
            </xdr:nvSpPr>
            <xdr:spPr bwMode="auto">
              <a:xfrm>
                <a:off x="2529205" y="8135387"/>
                <a:ext cx="800100" cy="324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504" name="Check Box 56" descr="CCQ 4%" hidden="1">
                <a:extLst>
                  <a:ext uri="{63B3BB69-23CF-44E3-9099-C40C66FF867C}">
                    <a14:compatExt spid="_x0000_s104504"/>
                  </a:ext>
                  <a:ext uri="{FF2B5EF4-FFF2-40B4-BE49-F238E27FC236}">
                    <a16:creationId xmlns:a16="http://schemas.microsoft.com/office/drawing/2014/main" id="{00000000-0008-0000-1700-000038980100}"/>
                  </a:ext>
                </a:extLst>
              </xdr:cNvPr>
              <xdr:cNvSpPr/>
            </xdr:nvSpPr>
            <xdr:spPr bwMode="auto">
              <a:xfrm>
                <a:off x="2531110" y="7925011"/>
                <a:ext cx="800100" cy="326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20</xdr:row>
          <xdr:rowOff>66677</xdr:rowOff>
        </xdr:from>
        <xdr:to>
          <xdr:col>1</xdr:col>
          <xdr:colOff>1079591</xdr:colOff>
          <xdr:row>20</xdr:row>
          <xdr:rowOff>69476</xdr:rowOff>
        </xdr:to>
        <xdr:grpSp>
          <xdr:nvGrpSpPr>
            <xdr:cNvPr id="16" name="Group 15">
              <a:extLst>
                <a:ext uri="{FF2B5EF4-FFF2-40B4-BE49-F238E27FC236}">
                  <a16:creationId xmlns:a16="http://schemas.microsoft.com/office/drawing/2014/main" id="{A1D6E8A7-CC8D-4794-A384-305CA4EB5E13}"/>
                </a:ext>
                <a:ext uri="{C183D7F6-B498-43B3-948B-1728B52AA6E4}">
                  <adec:decorative xmlns:adec="http://schemas.microsoft.com/office/drawing/2017/decorative" val="1"/>
                </a:ext>
              </a:extLst>
            </xdr:cNvPr>
            <xdr:cNvGrpSpPr/>
          </xdr:nvGrpSpPr>
          <xdr:grpSpPr>
            <a:xfrm>
              <a:off x="2628628" y="18749284"/>
              <a:ext cx="845820" cy="2799"/>
              <a:chOff x="2523473" y="7468883"/>
              <a:chExt cx="845820" cy="986256"/>
            </a:xfrm>
          </xdr:grpSpPr>
          <xdr:sp macro="" textlink="">
            <xdr:nvSpPr>
              <xdr:cNvPr id="104505" name="Check Box 57" descr="CCQ 4%" hidden="1">
                <a:extLst>
                  <a:ext uri="{63B3BB69-23CF-44E3-9099-C40C66FF867C}">
                    <a14:compatExt spid="_x0000_s104505"/>
                  </a:ext>
                  <a:ext uri="{FF2B5EF4-FFF2-40B4-BE49-F238E27FC236}">
                    <a16:creationId xmlns:a16="http://schemas.microsoft.com/office/drawing/2014/main" id="{00000000-0008-0000-1700-000039980100}"/>
                  </a:ext>
                </a:extLst>
              </xdr:cNvPr>
              <xdr:cNvSpPr/>
            </xdr:nvSpPr>
            <xdr:spPr bwMode="auto">
              <a:xfrm>
                <a:off x="2531110" y="7738791"/>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506" name="Check Box 58" descr="CCQ 4%" hidden="1">
                <a:extLst>
                  <a:ext uri="{63B3BB69-23CF-44E3-9099-C40C66FF867C}">
                    <a14:compatExt spid="_x0000_s104506"/>
                  </a:ext>
                  <a:ext uri="{FF2B5EF4-FFF2-40B4-BE49-F238E27FC236}">
                    <a16:creationId xmlns:a16="http://schemas.microsoft.com/office/drawing/2014/main" id="{00000000-0008-0000-1700-00003A980100}"/>
                  </a:ext>
                </a:extLst>
              </xdr:cNvPr>
              <xdr:cNvSpPr/>
            </xdr:nvSpPr>
            <xdr:spPr bwMode="auto">
              <a:xfrm>
                <a:off x="2523473" y="7468883"/>
                <a:ext cx="845820" cy="3985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507" name="Check Box 59" descr="CCQ 4%" hidden="1">
                <a:extLst>
                  <a:ext uri="{63B3BB69-23CF-44E3-9099-C40C66FF867C}">
                    <a14:compatExt spid="_x0000_s104507"/>
                  </a:ext>
                  <a:ext uri="{FF2B5EF4-FFF2-40B4-BE49-F238E27FC236}">
                    <a16:creationId xmlns:a16="http://schemas.microsoft.com/office/drawing/2014/main" id="{00000000-0008-0000-1700-00003B980100}"/>
                  </a:ext>
                </a:extLst>
              </xdr:cNvPr>
              <xdr:cNvSpPr/>
            </xdr:nvSpPr>
            <xdr:spPr bwMode="auto">
              <a:xfrm>
                <a:off x="2529205" y="8130968"/>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508" name="Check Box 60" descr="CCQ 4%" hidden="1">
                <a:extLst>
                  <a:ext uri="{63B3BB69-23CF-44E3-9099-C40C66FF867C}">
                    <a14:compatExt spid="_x0000_s104508"/>
                  </a:ext>
                  <a:ext uri="{FF2B5EF4-FFF2-40B4-BE49-F238E27FC236}">
                    <a16:creationId xmlns:a16="http://schemas.microsoft.com/office/drawing/2014/main" id="{00000000-0008-0000-1700-00003C980100}"/>
                  </a:ext>
                </a:extLst>
              </xdr:cNvPr>
              <xdr:cNvSpPr/>
            </xdr:nvSpPr>
            <xdr:spPr bwMode="auto">
              <a:xfrm>
                <a:off x="2531110" y="7925189"/>
                <a:ext cx="800100" cy="326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233771</xdr:colOff>
          <xdr:row>20</xdr:row>
          <xdr:rowOff>66677</xdr:rowOff>
        </xdr:from>
        <xdr:to>
          <xdr:col>1</xdr:col>
          <xdr:colOff>1079591</xdr:colOff>
          <xdr:row>20</xdr:row>
          <xdr:rowOff>69476</xdr:rowOff>
        </xdr:to>
        <xdr:grpSp>
          <xdr:nvGrpSpPr>
            <xdr:cNvPr id="17" name="Group 16">
              <a:extLst>
                <a:ext uri="{FF2B5EF4-FFF2-40B4-BE49-F238E27FC236}">
                  <a16:creationId xmlns:a16="http://schemas.microsoft.com/office/drawing/2014/main" id="{0A0FE82B-8004-45DE-BE65-F56F317B7D81}"/>
                </a:ext>
                <a:ext uri="{C183D7F6-B498-43B3-948B-1728B52AA6E4}">
                  <adec:decorative xmlns:adec="http://schemas.microsoft.com/office/drawing/2017/decorative" val="1"/>
                </a:ext>
              </a:extLst>
            </xdr:cNvPr>
            <xdr:cNvGrpSpPr/>
          </xdr:nvGrpSpPr>
          <xdr:grpSpPr>
            <a:xfrm>
              <a:off x="2628628" y="18749284"/>
              <a:ext cx="845820" cy="2799"/>
              <a:chOff x="2523473" y="7468883"/>
              <a:chExt cx="845820" cy="986256"/>
            </a:xfrm>
          </xdr:grpSpPr>
          <xdr:sp macro="" textlink="">
            <xdr:nvSpPr>
              <xdr:cNvPr id="104509" name="Check Box 61" descr="CCQ 4%" hidden="1">
                <a:extLst>
                  <a:ext uri="{63B3BB69-23CF-44E3-9099-C40C66FF867C}">
                    <a14:compatExt spid="_x0000_s104509"/>
                  </a:ext>
                  <a:ext uri="{FF2B5EF4-FFF2-40B4-BE49-F238E27FC236}">
                    <a16:creationId xmlns:a16="http://schemas.microsoft.com/office/drawing/2014/main" id="{00000000-0008-0000-1700-00003D980100}"/>
                  </a:ext>
                </a:extLst>
              </xdr:cNvPr>
              <xdr:cNvSpPr/>
            </xdr:nvSpPr>
            <xdr:spPr bwMode="auto">
              <a:xfrm>
                <a:off x="2531110" y="7738791"/>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4510" name="Check Box 62" descr="CCQ 4%" hidden="1">
                <a:extLst>
                  <a:ext uri="{63B3BB69-23CF-44E3-9099-C40C66FF867C}">
                    <a14:compatExt spid="_x0000_s104510"/>
                  </a:ext>
                  <a:ext uri="{FF2B5EF4-FFF2-40B4-BE49-F238E27FC236}">
                    <a16:creationId xmlns:a16="http://schemas.microsoft.com/office/drawing/2014/main" id="{00000000-0008-0000-1700-00003E980100}"/>
                  </a:ext>
                </a:extLst>
              </xdr:cNvPr>
              <xdr:cNvSpPr/>
            </xdr:nvSpPr>
            <xdr:spPr bwMode="auto">
              <a:xfrm>
                <a:off x="2523473" y="7468883"/>
                <a:ext cx="845820" cy="3985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4511" name="Check Box 63" descr="CCQ 4%" hidden="1">
                <a:extLst>
                  <a:ext uri="{63B3BB69-23CF-44E3-9099-C40C66FF867C}">
                    <a14:compatExt spid="_x0000_s104511"/>
                  </a:ext>
                  <a:ext uri="{FF2B5EF4-FFF2-40B4-BE49-F238E27FC236}">
                    <a16:creationId xmlns:a16="http://schemas.microsoft.com/office/drawing/2014/main" id="{00000000-0008-0000-1700-00003F980100}"/>
                  </a:ext>
                </a:extLst>
              </xdr:cNvPr>
              <xdr:cNvSpPr/>
            </xdr:nvSpPr>
            <xdr:spPr bwMode="auto">
              <a:xfrm>
                <a:off x="2529205" y="8130968"/>
                <a:ext cx="800100" cy="3241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4512" name="Check Box 64" descr="CCQ 4%" hidden="1">
                <a:extLst>
                  <a:ext uri="{63B3BB69-23CF-44E3-9099-C40C66FF867C}">
                    <a14:compatExt spid="_x0000_s104512"/>
                  </a:ext>
                  <a:ext uri="{FF2B5EF4-FFF2-40B4-BE49-F238E27FC236}">
                    <a16:creationId xmlns:a16="http://schemas.microsoft.com/office/drawing/2014/main" id="{00000000-0008-0000-1700-000040980100}"/>
                  </a:ext>
                </a:extLst>
              </xdr:cNvPr>
              <xdr:cNvSpPr/>
            </xdr:nvSpPr>
            <xdr:spPr bwMode="auto">
              <a:xfrm>
                <a:off x="2531110" y="7925189"/>
                <a:ext cx="800100" cy="326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xdr:col>
      <xdr:colOff>314868</xdr:colOff>
      <xdr:row>18</xdr:row>
      <xdr:rowOff>202198</xdr:rowOff>
    </xdr:from>
    <xdr:to>
      <xdr:col>2</xdr:col>
      <xdr:colOff>95795</xdr:colOff>
      <xdr:row>29</xdr:row>
      <xdr:rowOff>786620</xdr:rowOff>
    </xdr:to>
    <xdr:grpSp>
      <xdr:nvGrpSpPr>
        <xdr:cNvPr id="2" name="Group 1">
          <a:extLst>
            <a:ext uri="{FF2B5EF4-FFF2-40B4-BE49-F238E27FC236}">
              <a16:creationId xmlns:a16="http://schemas.microsoft.com/office/drawing/2014/main" id="{EACB233F-7E96-4936-8E1A-25548D92AF96}"/>
            </a:ext>
            <a:ext uri="{C183D7F6-B498-43B3-948B-1728B52AA6E4}">
              <adec:decorative xmlns:adec="http://schemas.microsoft.com/office/drawing/2017/decorative" val="1"/>
            </a:ext>
          </a:extLst>
        </xdr:cNvPr>
        <xdr:cNvGrpSpPr/>
      </xdr:nvGrpSpPr>
      <xdr:grpSpPr>
        <a:xfrm>
          <a:off x="2708024" y="19621292"/>
          <a:ext cx="1519240" cy="18146141"/>
          <a:chOff x="2531107" y="0"/>
          <a:chExt cx="891635" cy="16843597"/>
        </a:xfrm>
      </xdr:grpSpPr>
      <xdr:sp macro="" textlink="">
        <xdr:nvSpPr>
          <xdr:cNvPr id="3" name="Check Box 81" descr="CCQ 4%" hidden="1">
            <a:extLst>
              <a:ext uri="{63B3BB69-23CF-44E3-9099-C40C66FF867C}">
                <a14:compatExt xmlns:a14="http://schemas.microsoft.com/office/drawing/2010/main" spid="_x0000_s22609"/>
              </a:ext>
              <a:ext uri="{FF2B5EF4-FFF2-40B4-BE49-F238E27FC236}">
                <a16:creationId xmlns:a16="http://schemas.microsoft.com/office/drawing/2014/main" id="{DDB4B1B4-EFAC-77EF-5975-DC706AADB14D}"/>
              </a:ext>
            </a:extLst>
          </xdr:cNvPr>
          <xdr:cNvSpPr/>
        </xdr:nvSpPr>
        <xdr:spPr bwMode="auto">
          <a:xfrm>
            <a:off x="2584549" y="16843597"/>
            <a:ext cx="80009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 name="Check Box 82" descr="CCQ 4%" hidden="1">
            <a:extLst>
              <a:ext uri="{63B3BB69-23CF-44E3-9099-C40C66FF867C}">
                <a14:compatExt xmlns:a14="http://schemas.microsoft.com/office/drawing/2010/main" spid="_x0000_s22610"/>
              </a:ext>
              <a:ext uri="{FF2B5EF4-FFF2-40B4-BE49-F238E27FC236}">
                <a16:creationId xmlns:a16="http://schemas.microsoft.com/office/drawing/2014/main" id="{63E51905-583C-7A49-EAB4-E0035409DCB9}"/>
              </a:ext>
            </a:extLst>
          </xdr:cNvPr>
          <xdr:cNvSpPr/>
        </xdr:nvSpPr>
        <xdr:spPr bwMode="auto">
          <a:xfrm>
            <a:off x="2576922" y="16843597"/>
            <a:ext cx="84582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 name="Check Box 83" descr="CCQ 4%" hidden="1">
            <a:extLst>
              <a:ext uri="{63B3BB69-23CF-44E3-9099-C40C66FF867C}">
                <a14:compatExt xmlns:a14="http://schemas.microsoft.com/office/drawing/2010/main" spid="_x0000_s22611"/>
              </a:ext>
              <a:ext uri="{FF2B5EF4-FFF2-40B4-BE49-F238E27FC236}">
                <a16:creationId xmlns:a16="http://schemas.microsoft.com/office/drawing/2014/main" id="{9A73C973-3A76-7222-80AA-EA6822E99708}"/>
              </a:ext>
            </a:extLst>
          </xdr:cNvPr>
          <xdr:cNvSpPr/>
        </xdr:nvSpPr>
        <xdr:spPr bwMode="auto">
          <a:xfrm>
            <a:off x="2582644" y="16843597"/>
            <a:ext cx="80009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 name="Check Box 84" descr="CCQ 4%" hidden="1">
            <a:extLst>
              <a:ext uri="{63B3BB69-23CF-44E3-9099-C40C66FF867C}">
                <a14:compatExt xmlns:a14="http://schemas.microsoft.com/office/drawing/2010/main" spid="_x0000_s22612"/>
              </a:ext>
              <a:ext uri="{FF2B5EF4-FFF2-40B4-BE49-F238E27FC236}">
                <a16:creationId xmlns:a16="http://schemas.microsoft.com/office/drawing/2014/main" id="{B9D7F72F-95F8-05F9-2192-6CD731AB4977}"/>
              </a:ext>
            </a:extLst>
          </xdr:cNvPr>
          <xdr:cNvSpPr/>
        </xdr:nvSpPr>
        <xdr:spPr bwMode="auto">
          <a:xfrm>
            <a:off x="2531107" y="0"/>
            <a:ext cx="80010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127490</xdr:colOff>
          <xdr:row>0</xdr:row>
          <xdr:rowOff>0</xdr:rowOff>
        </xdr:from>
        <xdr:to>
          <xdr:col>2</xdr:col>
          <xdr:colOff>133350</xdr:colOff>
          <xdr:row>79</xdr:row>
          <xdr:rowOff>28575</xdr:rowOff>
        </xdr:to>
        <xdr:grpSp>
          <xdr:nvGrpSpPr>
            <xdr:cNvPr id="2" name="Group 1">
              <a:extLst>
                <a:ext uri="{FF2B5EF4-FFF2-40B4-BE49-F238E27FC236}">
                  <a16:creationId xmlns:a16="http://schemas.microsoft.com/office/drawing/2014/main" id="{A940B0F2-5815-475E-B2EB-EA40C383AC6E}"/>
                </a:ext>
                <a:ext uri="{C183D7F6-B498-43B3-948B-1728B52AA6E4}">
                  <adec:decorative xmlns:adec="http://schemas.microsoft.com/office/drawing/2017/decorative" val="1"/>
                </a:ext>
              </a:extLst>
            </xdr:cNvPr>
            <xdr:cNvGrpSpPr/>
          </xdr:nvGrpSpPr>
          <xdr:grpSpPr>
            <a:xfrm>
              <a:off x="2520646" y="0"/>
              <a:ext cx="2399017" cy="66691669"/>
              <a:chOff x="2365864" y="0"/>
              <a:chExt cx="2244236" cy="67256025"/>
            </a:xfrm>
          </xdr:grpSpPr>
          <xdr:sp macro="" textlink="">
            <xdr:nvSpPr>
              <xdr:cNvPr id="107521" name="Check Box 1" descr="CCQ 4%" hidden="1">
                <a:extLst>
                  <a:ext uri="{63B3BB69-23CF-44E3-9099-C40C66FF867C}">
                    <a14:compatExt spid="_x0000_s107521"/>
                  </a:ext>
                  <a:ext uri="{FF2B5EF4-FFF2-40B4-BE49-F238E27FC236}">
                    <a16:creationId xmlns:a16="http://schemas.microsoft.com/office/drawing/2014/main" id="{00000000-0008-0000-1A00-000001A40100}"/>
                  </a:ext>
                </a:extLst>
              </xdr:cNvPr>
              <xdr:cNvSpPr/>
            </xdr:nvSpPr>
            <xdr:spPr bwMode="auto">
              <a:xfrm>
                <a:off x="4610100" y="67256025"/>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7522" name="Check Box 2" descr="CCQ 4%" hidden="1">
                <a:extLst>
                  <a:ext uri="{63B3BB69-23CF-44E3-9099-C40C66FF867C}">
                    <a14:compatExt spid="_x0000_s107522"/>
                  </a:ext>
                  <a:ext uri="{FF2B5EF4-FFF2-40B4-BE49-F238E27FC236}">
                    <a16:creationId xmlns:a16="http://schemas.microsoft.com/office/drawing/2014/main" id="{00000000-0008-0000-1A00-000002A40100}"/>
                  </a:ext>
                </a:extLst>
              </xdr:cNvPr>
              <xdr:cNvSpPr/>
            </xdr:nvSpPr>
            <xdr:spPr bwMode="auto">
              <a:xfrm>
                <a:off x="2365864" y="55260240"/>
                <a:ext cx="84581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7523" name="Check Box 3" descr="CCQ 4%" hidden="1">
                <a:extLst>
                  <a:ext uri="{63B3BB69-23CF-44E3-9099-C40C66FF867C}">
                    <a14:compatExt spid="_x0000_s107523"/>
                  </a:ext>
                  <a:ext uri="{FF2B5EF4-FFF2-40B4-BE49-F238E27FC236}">
                    <a16:creationId xmlns:a16="http://schemas.microsoft.com/office/drawing/2014/main" id="{00000000-0008-0000-1A00-000003A40100}"/>
                  </a:ext>
                </a:extLst>
              </xdr:cNvPr>
              <xdr:cNvSpPr/>
            </xdr:nvSpPr>
            <xdr:spPr bwMode="auto">
              <a:xfrm>
                <a:off x="2385128" y="55260240"/>
                <a:ext cx="80009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7524" name="Check Box 4" descr="CCQ 4%" hidden="1">
                <a:extLst>
                  <a:ext uri="{63B3BB69-23CF-44E3-9099-C40C66FF867C}">
                    <a14:compatExt spid="_x0000_s107524"/>
                  </a:ext>
                  <a:ext uri="{FF2B5EF4-FFF2-40B4-BE49-F238E27FC236}">
                    <a16:creationId xmlns:a16="http://schemas.microsoft.com/office/drawing/2014/main" id="{00000000-0008-0000-1A00-000004A40100}"/>
                  </a:ext>
                </a:extLst>
              </xdr:cNvPr>
              <xdr:cNvSpPr/>
            </xdr:nvSpPr>
            <xdr:spPr bwMode="auto">
              <a:xfrm>
                <a:off x="2531108" y="0"/>
                <a:ext cx="8001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xdr:twoCellAnchor>
    <xdr:from>
      <xdr:col>0</xdr:col>
      <xdr:colOff>2297430</xdr:colOff>
      <xdr:row>18</xdr:row>
      <xdr:rowOff>1779270</xdr:rowOff>
    </xdr:from>
    <xdr:to>
      <xdr:col>1</xdr:col>
      <xdr:colOff>0</xdr:colOff>
      <xdr:row>21</xdr:row>
      <xdr:rowOff>1757363</xdr:rowOff>
    </xdr:to>
    <xdr:grpSp>
      <xdr:nvGrpSpPr>
        <xdr:cNvPr id="3" name="Group 157">
          <a:extLst>
            <a:ext uri="{FF2B5EF4-FFF2-40B4-BE49-F238E27FC236}">
              <a16:creationId xmlns:a16="http://schemas.microsoft.com/office/drawing/2014/main" id="{96D20103-3F8C-47C2-BBA8-123ADC911C0E}"/>
            </a:ext>
            <a:ext uri="{C183D7F6-B498-43B3-948B-1728B52AA6E4}">
              <adec:decorative xmlns:adec="http://schemas.microsoft.com/office/drawing/2017/decorative" val="1"/>
            </a:ext>
          </a:extLst>
        </xdr:cNvPr>
        <xdr:cNvGrpSpPr>
          <a:grpSpLocks/>
        </xdr:cNvGrpSpPr>
      </xdr:nvGrpSpPr>
      <xdr:grpSpPr bwMode="auto">
        <a:xfrm>
          <a:off x="2297430" y="19579114"/>
          <a:ext cx="95726" cy="7449265"/>
          <a:chOff x="25234" y="74688"/>
          <a:chExt cx="8458" cy="9925"/>
        </a:xfrm>
      </xdr:grpSpPr>
      <xdr:pic>
        <xdr:nvPicPr>
          <xdr:cNvPr id="4" name="Check Box 491" descr="CCQ 4%" hidden="1">
            <a:extLst>
              <a:ext uri="{FF2B5EF4-FFF2-40B4-BE49-F238E27FC236}">
                <a16:creationId xmlns:a16="http://schemas.microsoft.com/office/drawing/2014/main" id="{3A1E42C4-99AD-D2CB-CD6B-16F78447A28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72" y="77379"/>
            <a:ext cx="8414" cy="32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Check Box 492" descr="CCQ 4%" hidden="1">
            <a:extLst>
              <a:ext uri="{FF2B5EF4-FFF2-40B4-BE49-F238E27FC236}">
                <a16:creationId xmlns:a16="http://schemas.microsoft.com/office/drawing/2014/main" id="{E6F89C5E-D3A6-E367-7E98-01372B177506}"/>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13" y="74681"/>
            <a:ext cx="8888" cy="39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Check Box 493" descr="CCQ 4%" hidden="1">
            <a:extLst>
              <a:ext uri="{FF2B5EF4-FFF2-40B4-BE49-F238E27FC236}">
                <a16:creationId xmlns:a16="http://schemas.microsoft.com/office/drawing/2014/main" id="{531DDEFD-8B02-9B5B-9A8A-82D6B96B4B8E}"/>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872" y="81365"/>
            <a:ext cx="8414" cy="324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Check Box 494" descr="CCQ 4%" hidden="1">
            <a:extLst>
              <a:ext uri="{FF2B5EF4-FFF2-40B4-BE49-F238E27FC236}">
                <a16:creationId xmlns:a16="http://schemas.microsoft.com/office/drawing/2014/main" id="{A86CCFF6-9126-487E-8D34-D7B96C13F5B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872" y="79228"/>
            <a:ext cx="8414" cy="329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2297430</xdr:colOff>
      <xdr:row>18</xdr:row>
      <xdr:rowOff>1779270</xdr:rowOff>
    </xdr:from>
    <xdr:to>
      <xdr:col>1</xdr:col>
      <xdr:colOff>0</xdr:colOff>
      <xdr:row>21</xdr:row>
      <xdr:rowOff>1757363</xdr:rowOff>
    </xdr:to>
    <xdr:grpSp>
      <xdr:nvGrpSpPr>
        <xdr:cNvPr id="8" name="Group 526">
          <a:extLst>
            <a:ext uri="{FF2B5EF4-FFF2-40B4-BE49-F238E27FC236}">
              <a16:creationId xmlns:a16="http://schemas.microsoft.com/office/drawing/2014/main" id="{DF570808-B051-4930-BF17-81C2A6F9A656}"/>
            </a:ext>
            <a:ext uri="{C183D7F6-B498-43B3-948B-1728B52AA6E4}">
              <adec:decorative xmlns:adec="http://schemas.microsoft.com/office/drawing/2017/decorative" val="1"/>
            </a:ext>
          </a:extLst>
        </xdr:cNvPr>
        <xdr:cNvGrpSpPr>
          <a:grpSpLocks/>
        </xdr:cNvGrpSpPr>
      </xdr:nvGrpSpPr>
      <xdr:grpSpPr bwMode="auto">
        <a:xfrm>
          <a:off x="2297430" y="19579114"/>
          <a:ext cx="95726" cy="7449265"/>
          <a:chOff x="25234" y="74688"/>
          <a:chExt cx="8458" cy="9925"/>
        </a:xfrm>
      </xdr:grpSpPr>
      <xdr:pic>
        <xdr:nvPicPr>
          <xdr:cNvPr id="9" name="Check Box 491" descr="CCQ 4%" hidden="1">
            <a:extLst>
              <a:ext uri="{FF2B5EF4-FFF2-40B4-BE49-F238E27FC236}">
                <a16:creationId xmlns:a16="http://schemas.microsoft.com/office/drawing/2014/main" id="{4A43B986-7E55-CD50-242F-8CB30127958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72" y="77379"/>
            <a:ext cx="8414" cy="32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Check Box 492" descr="CCQ 4%" hidden="1">
            <a:extLst>
              <a:ext uri="{FF2B5EF4-FFF2-40B4-BE49-F238E27FC236}">
                <a16:creationId xmlns:a16="http://schemas.microsoft.com/office/drawing/2014/main" id="{5A24BA3D-764E-C1BA-725D-0D8CDE11853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13" y="74681"/>
            <a:ext cx="8888" cy="39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Check Box 493" descr="CCQ 4%" hidden="1">
            <a:extLst>
              <a:ext uri="{FF2B5EF4-FFF2-40B4-BE49-F238E27FC236}">
                <a16:creationId xmlns:a16="http://schemas.microsoft.com/office/drawing/2014/main" id="{77BF28E9-9E8B-EE76-EFD4-26C1BADE0786}"/>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872" y="81365"/>
            <a:ext cx="8414" cy="324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Check Box 494" descr="CCQ 4%" hidden="1">
            <a:extLst>
              <a:ext uri="{FF2B5EF4-FFF2-40B4-BE49-F238E27FC236}">
                <a16:creationId xmlns:a16="http://schemas.microsoft.com/office/drawing/2014/main" id="{509CC2D9-1FBD-4477-9B2E-4F4223E65466}"/>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872" y="79228"/>
            <a:ext cx="8414" cy="329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2297430</xdr:colOff>
      <xdr:row>18</xdr:row>
      <xdr:rowOff>1779270</xdr:rowOff>
    </xdr:from>
    <xdr:to>
      <xdr:col>1</xdr:col>
      <xdr:colOff>0</xdr:colOff>
      <xdr:row>21</xdr:row>
      <xdr:rowOff>1757363</xdr:rowOff>
    </xdr:to>
    <xdr:grpSp>
      <xdr:nvGrpSpPr>
        <xdr:cNvPr id="13" name="Group 532">
          <a:extLst>
            <a:ext uri="{FF2B5EF4-FFF2-40B4-BE49-F238E27FC236}">
              <a16:creationId xmlns:a16="http://schemas.microsoft.com/office/drawing/2014/main" id="{948D8B30-AF19-41EA-880D-A7443C1D865B}"/>
            </a:ext>
            <a:ext uri="{C183D7F6-B498-43B3-948B-1728B52AA6E4}">
              <adec:decorative xmlns:adec="http://schemas.microsoft.com/office/drawing/2017/decorative" val="1"/>
            </a:ext>
          </a:extLst>
        </xdr:cNvPr>
        <xdr:cNvGrpSpPr>
          <a:grpSpLocks/>
        </xdr:cNvGrpSpPr>
      </xdr:nvGrpSpPr>
      <xdr:grpSpPr bwMode="auto">
        <a:xfrm>
          <a:off x="2297430" y="19579114"/>
          <a:ext cx="95726" cy="7449265"/>
          <a:chOff x="25234" y="74688"/>
          <a:chExt cx="8458" cy="9925"/>
        </a:xfrm>
      </xdr:grpSpPr>
      <xdr:pic>
        <xdr:nvPicPr>
          <xdr:cNvPr id="14" name="Check Box 491" descr="CCQ 4%" hidden="1">
            <a:extLst>
              <a:ext uri="{FF2B5EF4-FFF2-40B4-BE49-F238E27FC236}">
                <a16:creationId xmlns:a16="http://schemas.microsoft.com/office/drawing/2014/main" id="{FC36EB16-739C-F994-94DB-D7E70F4FB24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72" y="77379"/>
            <a:ext cx="8414" cy="32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Check Box 492" descr="CCQ 4%" hidden="1">
            <a:extLst>
              <a:ext uri="{FF2B5EF4-FFF2-40B4-BE49-F238E27FC236}">
                <a16:creationId xmlns:a16="http://schemas.microsoft.com/office/drawing/2014/main" id="{7D8633D1-506A-B9B3-4259-C732A73CB1C3}"/>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13" y="74681"/>
            <a:ext cx="8888" cy="39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Check Box 493" descr="CCQ 4%" hidden="1">
            <a:extLst>
              <a:ext uri="{FF2B5EF4-FFF2-40B4-BE49-F238E27FC236}">
                <a16:creationId xmlns:a16="http://schemas.microsoft.com/office/drawing/2014/main" id="{2A4F16F4-C1EE-1C6C-4519-516AA7D967EC}"/>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872" y="81365"/>
            <a:ext cx="8414" cy="324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Check Box 494" descr="CCQ 4%" hidden="1">
            <a:extLst>
              <a:ext uri="{FF2B5EF4-FFF2-40B4-BE49-F238E27FC236}">
                <a16:creationId xmlns:a16="http://schemas.microsoft.com/office/drawing/2014/main" id="{86951EF5-0955-695C-3F53-44D5838C3072}"/>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872" y="79228"/>
            <a:ext cx="8414" cy="329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2297430</xdr:colOff>
      <xdr:row>18</xdr:row>
      <xdr:rowOff>1779270</xdr:rowOff>
    </xdr:from>
    <xdr:to>
      <xdr:col>1</xdr:col>
      <xdr:colOff>0</xdr:colOff>
      <xdr:row>21</xdr:row>
      <xdr:rowOff>1757363</xdr:rowOff>
    </xdr:to>
    <xdr:grpSp>
      <xdr:nvGrpSpPr>
        <xdr:cNvPr id="18" name="Group 552">
          <a:extLst>
            <a:ext uri="{FF2B5EF4-FFF2-40B4-BE49-F238E27FC236}">
              <a16:creationId xmlns:a16="http://schemas.microsoft.com/office/drawing/2014/main" id="{028555A9-8B79-41B7-9FC0-3850B73A5980}"/>
            </a:ext>
            <a:ext uri="{C183D7F6-B498-43B3-948B-1728B52AA6E4}">
              <adec:decorative xmlns:adec="http://schemas.microsoft.com/office/drawing/2017/decorative" val="1"/>
            </a:ext>
          </a:extLst>
        </xdr:cNvPr>
        <xdr:cNvGrpSpPr>
          <a:grpSpLocks/>
        </xdr:cNvGrpSpPr>
      </xdr:nvGrpSpPr>
      <xdr:grpSpPr bwMode="auto">
        <a:xfrm>
          <a:off x="2297430" y="19579114"/>
          <a:ext cx="95726" cy="7449265"/>
          <a:chOff x="25234" y="74688"/>
          <a:chExt cx="8458" cy="9925"/>
        </a:xfrm>
      </xdr:grpSpPr>
      <xdr:pic>
        <xdr:nvPicPr>
          <xdr:cNvPr id="19" name="Check Box 491" descr="CCQ 4%" hidden="1">
            <a:extLst>
              <a:ext uri="{FF2B5EF4-FFF2-40B4-BE49-F238E27FC236}">
                <a16:creationId xmlns:a16="http://schemas.microsoft.com/office/drawing/2014/main" id="{36B110B2-54DD-3F30-FC1A-735A2299A6D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72" y="77379"/>
            <a:ext cx="8414" cy="32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Check Box 492" descr="CCQ 4%" hidden="1">
            <a:extLst>
              <a:ext uri="{FF2B5EF4-FFF2-40B4-BE49-F238E27FC236}">
                <a16:creationId xmlns:a16="http://schemas.microsoft.com/office/drawing/2014/main" id="{5D11C802-1F00-F687-4CCF-2B2DB45A8388}"/>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13" y="74681"/>
            <a:ext cx="8888" cy="39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Check Box 493" descr="CCQ 4%" hidden="1">
            <a:extLst>
              <a:ext uri="{FF2B5EF4-FFF2-40B4-BE49-F238E27FC236}">
                <a16:creationId xmlns:a16="http://schemas.microsoft.com/office/drawing/2014/main" id="{507BFFE4-2B4B-E2F2-E870-E0885991BA13}"/>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872" y="81365"/>
            <a:ext cx="8414" cy="324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Check Box 494" descr="CCQ 4%" hidden="1">
            <a:extLst>
              <a:ext uri="{FF2B5EF4-FFF2-40B4-BE49-F238E27FC236}">
                <a16:creationId xmlns:a16="http://schemas.microsoft.com/office/drawing/2014/main" id="{C21A90A3-3D66-A7E8-09E1-88AD08EFEB46}"/>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872" y="79228"/>
            <a:ext cx="8414" cy="329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2297430</xdr:colOff>
      <xdr:row>18</xdr:row>
      <xdr:rowOff>1779270</xdr:rowOff>
    </xdr:from>
    <xdr:to>
      <xdr:col>1</xdr:col>
      <xdr:colOff>0</xdr:colOff>
      <xdr:row>21</xdr:row>
      <xdr:rowOff>1757363</xdr:rowOff>
    </xdr:to>
    <xdr:grpSp>
      <xdr:nvGrpSpPr>
        <xdr:cNvPr id="23" name="Group 558">
          <a:extLst>
            <a:ext uri="{FF2B5EF4-FFF2-40B4-BE49-F238E27FC236}">
              <a16:creationId xmlns:a16="http://schemas.microsoft.com/office/drawing/2014/main" id="{31C8ADCE-A649-4A70-8D14-5BA5312A2BC7}"/>
            </a:ext>
            <a:ext uri="{C183D7F6-B498-43B3-948B-1728B52AA6E4}">
              <adec:decorative xmlns:adec="http://schemas.microsoft.com/office/drawing/2017/decorative" val="1"/>
            </a:ext>
          </a:extLst>
        </xdr:cNvPr>
        <xdr:cNvGrpSpPr>
          <a:grpSpLocks/>
        </xdr:cNvGrpSpPr>
      </xdr:nvGrpSpPr>
      <xdr:grpSpPr bwMode="auto">
        <a:xfrm>
          <a:off x="2297430" y="19579114"/>
          <a:ext cx="95726" cy="7449265"/>
          <a:chOff x="25234" y="74688"/>
          <a:chExt cx="8458" cy="9925"/>
        </a:xfrm>
      </xdr:grpSpPr>
      <xdr:pic>
        <xdr:nvPicPr>
          <xdr:cNvPr id="24" name="Check Box 491" descr="CCQ 4%" hidden="1">
            <a:extLst>
              <a:ext uri="{FF2B5EF4-FFF2-40B4-BE49-F238E27FC236}">
                <a16:creationId xmlns:a16="http://schemas.microsoft.com/office/drawing/2014/main" id="{1C702147-8BFA-FFA0-DDC7-9DF3CFEE3EE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72" y="77379"/>
            <a:ext cx="8414" cy="32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Check Box 492" descr="CCQ 4%" hidden="1">
            <a:extLst>
              <a:ext uri="{FF2B5EF4-FFF2-40B4-BE49-F238E27FC236}">
                <a16:creationId xmlns:a16="http://schemas.microsoft.com/office/drawing/2014/main" id="{20D18A16-9FC6-4982-8ECD-731E7F37CAE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13" y="74681"/>
            <a:ext cx="8888" cy="39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Check Box 493" descr="CCQ 4%" hidden="1">
            <a:extLst>
              <a:ext uri="{FF2B5EF4-FFF2-40B4-BE49-F238E27FC236}">
                <a16:creationId xmlns:a16="http://schemas.microsoft.com/office/drawing/2014/main" id="{BC578D01-0C12-516E-49EB-09CE76714856}"/>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872" y="81365"/>
            <a:ext cx="8414" cy="324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Check Box 494" descr="CCQ 4%" hidden="1">
            <a:extLst>
              <a:ext uri="{FF2B5EF4-FFF2-40B4-BE49-F238E27FC236}">
                <a16:creationId xmlns:a16="http://schemas.microsoft.com/office/drawing/2014/main" id="{FBCA185B-16F0-D6B6-EDC9-3E8C7576A02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872" y="79228"/>
            <a:ext cx="8414" cy="329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2297430</xdr:colOff>
      <xdr:row>18</xdr:row>
      <xdr:rowOff>1779270</xdr:rowOff>
    </xdr:from>
    <xdr:to>
      <xdr:col>1</xdr:col>
      <xdr:colOff>0</xdr:colOff>
      <xdr:row>21</xdr:row>
      <xdr:rowOff>1757363</xdr:rowOff>
    </xdr:to>
    <xdr:grpSp>
      <xdr:nvGrpSpPr>
        <xdr:cNvPr id="28" name="Group 564">
          <a:extLst>
            <a:ext uri="{FF2B5EF4-FFF2-40B4-BE49-F238E27FC236}">
              <a16:creationId xmlns:a16="http://schemas.microsoft.com/office/drawing/2014/main" id="{A32BB20F-7A1A-426A-B492-B978B62192BE}"/>
            </a:ext>
            <a:ext uri="{C183D7F6-B498-43B3-948B-1728B52AA6E4}">
              <adec:decorative xmlns:adec="http://schemas.microsoft.com/office/drawing/2017/decorative" val="1"/>
            </a:ext>
          </a:extLst>
        </xdr:cNvPr>
        <xdr:cNvGrpSpPr>
          <a:grpSpLocks/>
        </xdr:cNvGrpSpPr>
      </xdr:nvGrpSpPr>
      <xdr:grpSpPr bwMode="auto">
        <a:xfrm>
          <a:off x="2297430" y="19579114"/>
          <a:ext cx="95726" cy="7449265"/>
          <a:chOff x="25234" y="74688"/>
          <a:chExt cx="8458" cy="9925"/>
        </a:xfrm>
      </xdr:grpSpPr>
      <xdr:pic>
        <xdr:nvPicPr>
          <xdr:cNvPr id="29" name="Check Box 491" descr="CCQ 4%" hidden="1">
            <a:extLst>
              <a:ext uri="{FF2B5EF4-FFF2-40B4-BE49-F238E27FC236}">
                <a16:creationId xmlns:a16="http://schemas.microsoft.com/office/drawing/2014/main" id="{E05AEB6C-53A5-E9E2-8A0F-854725AC9EA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72" y="77379"/>
            <a:ext cx="8414" cy="326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Check Box 492" descr="CCQ 4%" hidden="1">
            <a:extLst>
              <a:ext uri="{FF2B5EF4-FFF2-40B4-BE49-F238E27FC236}">
                <a16:creationId xmlns:a16="http://schemas.microsoft.com/office/drawing/2014/main" id="{59940506-5295-0257-BD97-8A34B1F2DBF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813" y="74681"/>
            <a:ext cx="8888" cy="39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Check Box 493" descr="CCQ 4%" hidden="1">
            <a:extLst>
              <a:ext uri="{FF2B5EF4-FFF2-40B4-BE49-F238E27FC236}">
                <a16:creationId xmlns:a16="http://schemas.microsoft.com/office/drawing/2014/main" id="{8509C99A-C00E-9AD1-BBC2-51F87D946FD1}"/>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872" y="81365"/>
            <a:ext cx="8414" cy="324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 name="Check Box 494" descr="CCQ 4%" hidden="1">
            <a:extLst>
              <a:ext uri="{FF2B5EF4-FFF2-40B4-BE49-F238E27FC236}">
                <a16:creationId xmlns:a16="http://schemas.microsoft.com/office/drawing/2014/main" id="{9A4F0A68-E5FC-9639-29C1-3406802D50AC}"/>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872" y="79228"/>
            <a:ext cx="8414" cy="329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2297430</xdr:colOff>
      <xdr:row>18</xdr:row>
      <xdr:rowOff>1779270</xdr:rowOff>
    </xdr:from>
    <xdr:to>
      <xdr:col>1</xdr:col>
      <xdr:colOff>0</xdr:colOff>
      <xdr:row>21</xdr:row>
      <xdr:rowOff>1757363</xdr:rowOff>
    </xdr:to>
    <xdr:grpSp>
      <xdr:nvGrpSpPr>
        <xdr:cNvPr id="33" name="Group 590">
          <a:extLst>
            <a:ext uri="{FF2B5EF4-FFF2-40B4-BE49-F238E27FC236}">
              <a16:creationId xmlns:a16="http://schemas.microsoft.com/office/drawing/2014/main" id="{E2E6A603-4317-4A8F-B496-316B1D4B6E26}"/>
            </a:ext>
            <a:ext uri="{C183D7F6-B498-43B3-948B-1728B52AA6E4}">
              <adec:decorative xmlns:adec="http://schemas.microsoft.com/office/drawing/2017/decorative" val="1"/>
            </a:ext>
          </a:extLst>
        </xdr:cNvPr>
        <xdr:cNvGrpSpPr>
          <a:grpSpLocks/>
        </xdr:cNvGrpSpPr>
      </xdr:nvGrpSpPr>
      <xdr:grpSpPr bwMode="auto">
        <a:xfrm>
          <a:off x="2297430" y="19579114"/>
          <a:ext cx="95726" cy="7449265"/>
          <a:chOff x="25234" y="74688"/>
          <a:chExt cx="8458" cy="9925"/>
        </a:xfrm>
      </xdr:grpSpPr>
      <xdr:pic>
        <xdr:nvPicPr>
          <xdr:cNvPr id="34" name="Check Box 491" descr="CCQ 4%" hidden="1">
            <a:extLst>
              <a:ext uri="{FF2B5EF4-FFF2-40B4-BE49-F238E27FC236}">
                <a16:creationId xmlns:a16="http://schemas.microsoft.com/office/drawing/2014/main" id="{4F9983F7-CEAC-A7C4-D2CD-77B4C1FD12B3}"/>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72" y="77380"/>
            <a:ext cx="8414" cy="32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5" name="Check Box 492" descr="CCQ 4%" hidden="1">
            <a:extLst>
              <a:ext uri="{FF2B5EF4-FFF2-40B4-BE49-F238E27FC236}">
                <a16:creationId xmlns:a16="http://schemas.microsoft.com/office/drawing/2014/main" id="{217E8137-41B9-0EED-9CBB-071DCFAB6CBF}"/>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813" y="74680"/>
            <a:ext cx="8888" cy="39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 name="Check Box 493" descr="CCQ 4%" hidden="1">
            <a:extLst>
              <a:ext uri="{FF2B5EF4-FFF2-40B4-BE49-F238E27FC236}">
                <a16:creationId xmlns:a16="http://schemas.microsoft.com/office/drawing/2014/main" id="{898AF452-3BC6-2F82-EFA5-1435EA5C7559}"/>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872" y="81365"/>
            <a:ext cx="8414" cy="32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Check Box 494" descr="CCQ 4%" hidden="1">
            <a:extLst>
              <a:ext uri="{FF2B5EF4-FFF2-40B4-BE49-F238E27FC236}">
                <a16:creationId xmlns:a16="http://schemas.microsoft.com/office/drawing/2014/main" id="{975FD12D-F6F8-5A09-1AC2-15202737387B}"/>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872" y="79228"/>
            <a:ext cx="8414" cy="328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2297430</xdr:colOff>
      <xdr:row>18</xdr:row>
      <xdr:rowOff>1779270</xdr:rowOff>
    </xdr:from>
    <xdr:to>
      <xdr:col>1</xdr:col>
      <xdr:colOff>0</xdr:colOff>
      <xdr:row>21</xdr:row>
      <xdr:rowOff>1757363</xdr:rowOff>
    </xdr:to>
    <xdr:grpSp>
      <xdr:nvGrpSpPr>
        <xdr:cNvPr id="38" name="Group 596">
          <a:extLst>
            <a:ext uri="{FF2B5EF4-FFF2-40B4-BE49-F238E27FC236}">
              <a16:creationId xmlns:a16="http://schemas.microsoft.com/office/drawing/2014/main" id="{DA111913-0593-4A8C-9AD3-53100CF211F8}"/>
            </a:ext>
            <a:ext uri="{C183D7F6-B498-43B3-948B-1728B52AA6E4}">
              <adec:decorative xmlns:adec="http://schemas.microsoft.com/office/drawing/2017/decorative" val="1"/>
            </a:ext>
          </a:extLst>
        </xdr:cNvPr>
        <xdr:cNvGrpSpPr>
          <a:grpSpLocks/>
        </xdr:cNvGrpSpPr>
      </xdr:nvGrpSpPr>
      <xdr:grpSpPr bwMode="auto">
        <a:xfrm>
          <a:off x="2297430" y="19579114"/>
          <a:ext cx="95726" cy="7449265"/>
          <a:chOff x="25234" y="74688"/>
          <a:chExt cx="8458" cy="9925"/>
        </a:xfrm>
      </xdr:grpSpPr>
      <xdr:pic>
        <xdr:nvPicPr>
          <xdr:cNvPr id="39" name="Check Box 491" descr="CCQ 4%" hidden="1">
            <a:extLst>
              <a:ext uri="{FF2B5EF4-FFF2-40B4-BE49-F238E27FC236}">
                <a16:creationId xmlns:a16="http://schemas.microsoft.com/office/drawing/2014/main" id="{3B4C62C6-218B-19EE-A041-34C07ED5742F}"/>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72" y="77380"/>
            <a:ext cx="8414" cy="32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Check Box 492" descr="CCQ 4%" hidden="1">
            <a:extLst>
              <a:ext uri="{FF2B5EF4-FFF2-40B4-BE49-F238E27FC236}">
                <a16:creationId xmlns:a16="http://schemas.microsoft.com/office/drawing/2014/main" id="{CF94F150-5CC7-94C1-33CF-9B3F60DD05FC}"/>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813" y="74680"/>
            <a:ext cx="8888" cy="39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 name="Check Box 493" descr="CCQ 4%" hidden="1">
            <a:extLst>
              <a:ext uri="{FF2B5EF4-FFF2-40B4-BE49-F238E27FC236}">
                <a16:creationId xmlns:a16="http://schemas.microsoft.com/office/drawing/2014/main" id="{674AA9A2-9DB0-4FC3-363A-4E222E700B7A}"/>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872" y="81365"/>
            <a:ext cx="8414" cy="32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2" name="Check Box 494" descr="CCQ 4%" hidden="1">
            <a:extLst>
              <a:ext uri="{FF2B5EF4-FFF2-40B4-BE49-F238E27FC236}">
                <a16:creationId xmlns:a16="http://schemas.microsoft.com/office/drawing/2014/main" id="{CAA1C7B7-7309-12E3-018E-8E69CEDAB746}"/>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872" y="79228"/>
            <a:ext cx="8414" cy="328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2297430</xdr:colOff>
      <xdr:row>18</xdr:row>
      <xdr:rowOff>1779270</xdr:rowOff>
    </xdr:from>
    <xdr:to>
      <xdr:col>1</xdr:col>
      <xdr:colOff>0</xdr:colOff>
      <xdr:row>21</xdr:row>
      <xdr:rowOff>1757363</xdr:rowOff>
    </xdr:to>
    <xdr:grpSp>
      <xdr:nvGrpSpPr>
        <xdr:cNvPr id="43" name="Group 602">
          <a:extLst>
            <a:ext uri="{FF2B5EF4-FFF2-40B4-BE49-F238E27FC236}">
              <a16:creationId xmlns:a16="http://schemas.microsoft.com/office/drawing/2014/main" id="{B6085EBC-198C-415F-A5BE-556F7CD79365}"/>
            </a:ext>
            <a:ext uri="{C183D7F6-B498-43B3-948B-1728B52AA6E4}">
              <adec:decorative xmlns:adec="http://schemas.microsoft.com/office/drawing/2017/decorative" val="1"/>
            </a:ext>
          </a:extLst>
        </xdr:cNvPr>
        <xdr:cNvGrpSpPr>
          <a:grpSpLocks/>
        </xdr:cNvGrpSpPr>
      </xdr:nvGrpSpPr>
      <xdr:grpSpPr bwMode="auto">
        <a:xfrm>
          <a:off x="2297430" y="19579114"/>
          <a:ext cx="95726" cy="7449265"/>
          <a:chOff x="25234" y="74688"/>
          <a:chExt cx="8458" cy="9925"/>
        </a:xfrm>
      </xdr:grpSpPr>
      <xdr:pic>
        <xdr:nvPicPr>
          <xdr:cNvPr id="44" name="Check Box 491" descr="CCQ 4%" hidden="1">
            <a:extLst>
              <a:ext uri="{FF2B5EF4-FFF2-40B4-BE49-F238E27FC236}">
                <a16:creationId xmlns:a16="http://schemas.microsoft.com/office/drawing/2014/main" id="{FF879244-602E-C1B4-1ED2-6154A053131A}"/>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72" y="77380"/>
            <a:ext cx="8414" cy="32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Check Box 492" descr="CCQ 4%" hidden="1">
            <a:extLst>
              <a:ext uri="{FF2B5EF4-FFF2-40B4-BE49-F238E27FC236}">
                <a16:creationId xmlns:a16="http://schemas.microsoft.com/office/drawing/2014/main" id="{85551C96-258B-9737-8C34-A50122703D6E}"/>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813" y="74680"/>
            <a:ext cx="8888" cy="39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Check Box 493" descr="CCQ 4%" hidden="1">
            <a:extLst>
              <a:ext uri="{FF2B5EF4-FFF2-40B4-BE49-F238E27FC236}">
                <a16:creationId xmlns:a16="http://schemas.microsoft.com/office/drawing/2014/main" id="{E69D7099-23D9-D2BF-FA39-A185DAA22FC1}"/>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872" y="81365"/>
            <a:ext cx="8414" cy="32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7" name="Check Box 494" descr="CCQ 4%" hidden="1">
            <a:extLst>
              <a:ext uri="{FF2B5EF4-FFF2-40B4-BE49-F238E27FC236}">
                <a16:creationId xmlns:a16="http://schemas.microsoft.com/office/drawing/2014/main" id="{259CFBC0-828F-3915-6282-00BFEE0BF1E2}"/>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4872" y="79228"/>
            <a:ext cx="8414" cy="328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79798</xdr:colOff>
      <xdr:row>10</xdr:row>
      <xdr:rowOff>91228</xdr:rowOff>
    </xdr:from>
    <xdr:to>
      <xdr:col>1</xdr:col>
      <xdr:colOff>925618</xdr:colOff>
      <xdr:row>10</xdr:row>
      <xdr:rowOff>1083733</xdr:rowOff>
    </xdr:to>
    <xdr:grpSp>
      <xdr:nvGrpSpPr>
        <xdr:cNvPr id="48" name="Group 47">
          <a:extLst>
            <a:ext uri="{FF2B5EF4-FFF2-40B4-BE49-F238E27FC236}">
              <a16:creationId xmlns:a16="http://schemas.microsoft.com/office/drawing/2014/main" id="{41D74761-3A3F-4B98-B267-5E5638FF4187}"/>
            </a:ext>
            <a:ext uri="{C183D7F6-B498-43B3-948B-1728B52AA6E4}">
              <adec:decorative xmlns:adec="http://schemas.microsoft.com/office/drawing/2017/decorative" val="1"/>
            </a:ext>
          </a:extLst>
        </xdr:cNvPr>
        <xdr:cNvGrpSpPr/>
      </xdr:nvGrpSpPr>
      <xdr:grpSpPr>
        <a:xfrm>
          <a:off x="2472954" y="6556322"/>
          <a:ext cx="845820" cy="992505"/>
          <a:chOff x="2523493" y="7468870"/>
          <a:chExt cx="845820" cy="992505"/>
        </a:xfrm>
      </xdr:grpSpPr>
      <xdr:sp macro="" textlink="">
        <xdr:nvSpPr>
          <xdr:cNvPr id="49" name="Check Box 601" descr="CCQ 4%" hidden="1">
            <a:extLst>
              <a:ext uri="{63B3BB69-23CF-44E3-9099-C40C66FF867C}">
                <a14:compatExt xmlns:a14="http://schemas.microsoft.com/office/drawing/2010/main" spid="_x0000_s21081"/>
              </a:ext>
              <a:ext uri="{FF2B5EF4-FFF2-40B4-BE49-F238E27FC236}">
                <a16:creationId xmlns:a16="http://schemas.microsoft.com/office/drawing/2014/main" id="{5637971F-4ED1-755B-5CEF-A02AB8661A2A}"/>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50" name="Check Box 602" descr="CCQ 4%" hidden="1">
            <a:extLst>
              <a:ext uri="{63B3BB69-23CF-44E3-9099-C40C66FF867C}">
                <a14:compatExt xmlns:a14="http://schemas.microsoft.com/office/drawing/2010/main" spid="_x0000_s21082"/>
              </a:ext>
              <a:ext uri="{FF2B5EF4-FFF2-40B4-BE49-F238E27FC236}">
                <a16:creationId xmlns:a16="http://schemas.microsoft.com/office/drawing/2014/main" id="{871CBE58-7C96-68C1-8D21-0D4D8F2BA374}"/>
              </a:ext>
            </a:extLst>
          </xdr:cNvPr>
          <xdr:cNvSpPr/>
        </xdr:nvSpPr>
        <xdr:spPr bwMode="auto">
          <a:xfrm>
            <a:off x="2523493" y="7468870"/>
            <a:ext cx="845820" cy="398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1" name="Check Box 603" descr="CCQ 4%" hidden="1">
            <a:extLst>
              <a:ext uri="{63B3BB69-23CF-44E3-9099-C40C66FF867C}">
                <a14:compatExt xmlns:a14="http://schemas.microsoft.com/office/drawing/2010/main" spid="_x0000_s21083"/>
              </a:ext>
              <a:ext uri="{FF2B5EF4-FFF2-40B4-BE49-F238E27FC236}">
                <a16:creationId xmlns:a16="http://schemas.microsoft.com/office/drawing/2014/main" id="{A6CAF6AC-7D97-AD37-C163-B0ADA44F8E7E}"/>
              </a:ext>
            </a:extLst>
          </xdr:cNvPr>
          <xdr:cNvSpPr/>
        </xdr:nvSpPr>
        <xdr:spPr bwMode="auto">
          <a:xfrm>
            <a:off x="2529205" y="8136697"/>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52" name="Check Box 604" descr="CCQ 4%" hidden="1">
            <a:extLst>
              <a:ext uri="{63B3BB69-23CF-44E3-9099-C40C66FF867C}">
                <a14:compatExt xmlns:a14="http://schemas.microsoft.com/office/drawing/2010/main" spid="_x0000_s21084"/>
              </a:ext>
              <a:ext uri="{FF2B5EF4-FFF2-40B4-BE49-F238E27FC236}">
                <a16:creationId xmlns:a16="http://schemas.microsoft.com/office/drawing/2014/main" id="{68CE3A6F-2AD6-D845-9313-BC1B0C2824B5}"/>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279491</xdr:colOff>
          <xdr:row>56</xdr:row>
          <xdr:rowOff>224518</xdr:rowOff>
        </xdr:from>
        <xdr:to>
          <xdr:col>2</xdr:col>
          <xdr:colOff>29936</xdr:colOff>
          <xdr:row>1048576</xdr:row>
          <xdr:rowOff>60875636</xdr:rowOff>
        </xdr:to>
        <xdr:grpSp>
          <xdr:nvGrpSpPr>
            <xdr:cNvPr id="2" name="Group 1">
              <a:extLst>
                <a:ext uri="{FF2B5EF4-FFF2-40B4-BE49-F238E27FC236}">
                  <a16:creationId xmlns:a16="http://schemas.microsoft.com/office/drawing/2014/main" id="{0C452939-5405-40DB-AC06-355CD16B88E5}"/>
                </a:ext>
                <a:ext uri="{C183D7F6-B498-43B3-948B-1728B52AA6E4}">
                  <adec:decorative xmlns:adec="http://schemas.microsoft.com/office/drawing/2017/decorative" val="1"/>
                </a:ext>
              </a:extLst>
            </xdr:cNvPr>
            <xdr:cNvGrpSpPr/>
          </xdr:nvGrpSpPr>
          <xdr:grpSpPr>
            <a:xfrm>
              <a:off x="2674348" y="69260358"/>
              <a:ext cx="927464" cy="9429749"/>
              <a:chOff x="2517867" y="0"/>
              <a:chExt cx="845819" cy="69918943"/>
            </a:xfrm>
          </xdr:grpSpPr>
          <xdr:sp macro="" textlink="">
            <xdr:nvSpPr>
              <xdr:cNvPr id="135170" name="Check Box 2" descr="CCQ 4%" hidden="1">
                <a:extLst>
                  <a:ext uri="{63B3BB69-23CF-44E3-9099-C40C66FF867C}">
                    <a14:compatExt spid="_x0000_s135170"/>
                  </a:ext>
                  <a:ext uri="{FF2B5EF4-FFF2-40B4-BE49-F238E27FC236}">
                    <a16:creationId xmlns:a16="http://schemas.microsoft.com/office/drawing/2014/main" id="{E8421DA6-3293-C084-9B5E-18807656976E}"/>
                  </a:ext>
                </a:extLst>
              </xdr:cNvPr>
              <xdr:cNvSpPr/>
            </xdr:nvSpPr>
            <xdr:spPr bwMode="auto">
              <a:xfrm>
                <a:off x="2540186" y="69918943"/>
                <a:ext cx="8001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35171" name="Check Box 3" descr="CCQ 4%" hidden="1">
                <a:extLst>
                  <a:ext uri="{63B3BB69-23CF-44E3-9099-C40C66FF867C}">
                    <a14:compatExt spid="_x0000_s135171"/>
                  </a:ext>
                  <a:ext uri="{FF2B5EF4-FFF2-40B4-BE49-F238E27FC236}">
                    <a16:creationId xmlns:a16="http://schemas.microsoft.com/office/drawing/2014/main" id="{0315E250-08ED-A9C6-21D5-CDBB6961CAC4}"/>
                  </a:ext>
                </a:extLst>
              </xdr:cNvPr>
              <xdr:cNvSpPr/>
            </xdr:nvSpPr>
            <xdr:spPr bwMode="auto">
              <a:xfrm>
                <a:off x="2517867" y="69918943"/>
                <a:ext cx="84581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35172" name="Check Box 4" descr="CCQ 4%" hidden="1">
                <a:extLst>
                  <a:ext uri="{63B3BB69-23CF-44E3-9099-C40C66FF867C}">
                    <a14:compatExt spid="_x0000_s135172"/>
                  </a:ext>
                  <a:ext uri="{FF2B5EF4-FFF2-40B4-BE49-F238E27FC236}">
                    <a16:creationId xmlns:a16="http://schemas.microsoft.com/office/drawing/2014/main" id="{1946E8DB-596C-79C1-A4FC-7B57BC4C3A17}"/>
                  </a:ext>
                </a:extLst>
              </xdr:cNvPr>
              <xdr:cNvSpPr/>
            </xdr:nvSpPr>
            <xdr:spPr bwMode="auto">
              <a:xfrm>
                <a:off x="2540117" y="69918943"/>
                <a:ext cx="80009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35173" name="Check Box 5" descr="CCQ 4%" hidden="1">
                <a:extLst>
                  <a:ext uri="{63B3BB69-23CF-44E3-9099-C40C66FF867C}">
                    <a14:compatExt spid="_x0000_s135173"/>
                  </a:ext>
                  <a:ext uri="{FF2B5EF4-FFF2-40B4-BE49-F238E27FC236}">
                    <a16:creationId xmlns:a16="http://schemas.microsoft.com/office/drawing/2014/main" id="{47B69916-ABFA-799B-4449-73AE09B6C9ED}"/>
                  </a:ext>
                </a:extLst>
              </xdr:cNvPr>
              <xdr:cNvSpPr/>
            </xdr:nvSpPr>
            <xdr:spPr bwMode="auto">
              <a:xfrm>
                <a:off x="2531097" y="0"/>
                <a:ext cx="80009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279491</xdr:colOff>
          <xdr:row>56</xdr:row>
          <xdr:rowOff>224518</xdr:rowOff>
        </xdr:from>
        <xdr:to>
          <xdr:col>2</xdr:col>
          <xdr:colOff>29936</xdr:colOff>
          <xdr:row>1048576</xdr:row>
          <xdr:rowOff>60875636</xdr:rowOff>
        </xdr:to>
        <xdr:grpSp>
          <xdr:nvGrpSpPr>
            <xdr:cNvPr id="3" name="Group 2">
              <a:extLst>
                <a:ext uri="{FF2B5EF4-FFF2-40B4-BE49-F238E27FC236}">
                  <a16:creationId xmlns:a16="http://schemas.microsoft.com/office/drawing/2014/main" id="{03C1D189-C116-44DB-AC36-1868BF0FB719}"/>
                </a:ext>
                <a:ext uri="{C183D7F6-B498-43B3-948B-1728B52AA6E4}">
                  <adec:decorative xmlns:adec="http://schemas.microsoft.com/office/drawing/2017/decorative" val="1"/>
                </a:ext>
              </a:extLst>
            </xdr:cNvPr>
            <xdr:cNvGrpSpPr/>
          </xdr:nvGrpSpPr>
          <xdr:grpSpPr>
            <a:xfrm>
              <a:off x="2674348" y="69260358"/>
              <a:ext cx="927464" cy="9429749"/>
              <a:chOff x="2517867" y="0"/>
              <a:chExt cx="845819" cy="69918943"/>
            </a:xfrm>
          </xdr:grpSpPr>
          <xdr:sp macro="" textlink="">
            <xdr:nvSpPr>
              <xdr:cNvPr id="135174" name="Check Box 6" descr="CCQ 4%" hidden="1">
                <a:extLst>
                  <a:ext uri="{63B3BB69-23CF-44E3-9099-C40C66FF867C}">
                    <a14:compatExt spid="_x0000_s135174"/>
                  </a:ext>
                  <a:ext uri="{FF2B5EF4-FFF2-40B4-BE49-F238E27FC236}">
                    <a16:creationId xmlns:a16="http://schemas.microsoft.com/office/drawing/2014/main" id="{9128DAB2-09A0-F6E9-FA42-321159A3634B}"/>
                  </a:ext>
                </a:extLst>
              </xdr:cNvPr>
              <xdr:cNvSpPr/>
            </xdr:nvSpPr>
            <xdr:spPr bwMode="auto">
              <a:xfrm>
                <a:off x="2540186" y="69918943"/>
                <a:ext cx="8001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35175" name="Check Box 7" descr="CCQ 4%" hidden="1">
                <a:extLst>
                  <a:ext uri="{63B3BB69-23CF-44E3-9099-C40C66FF867C}">
                    <a14:compatExt spid="_x0000_s135175"/>
                  </a:ext>
                  <a:ext uri="{FF2B5EF4-FFF2-40B4-BE49-F238E27FC236}">
                    <a16:creationId xmlns:a16="http://schemas.microsoft.com/office/drawing/2014/main" id="{2EFF30A3-969A-19F3-ECA4-FFC51BC40879}"/>
                  </a:ext>
                </a:extLst>
              </xdr:cNvPr>
              <xdr:cNvSpPr/>
            </xdr:nvSpPr>
            <xdr:spPr bwMode="auto">
              <a:xfrm>
                <a:off x="2517867" y="69918943"/>
                <a:ext cx="84581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35176" name="Check Box 8" descr="CCQ 4%" hidden="1">
                <a:extLst>
                  <a:ext uri="{63B3BB69-23CF-44E3-9099-C40C66FF867C}">
                    <a14:compatExt spid="_x0000_s135176"/>
                  </a:ext>
                  <a:ext uri="{FF2B5EF4-FFF2-40B4-BE49-F238E27FC236}">
                    <a16:creationId xmlns:a16="http://schemas.microsoft.com/office/drawing/2014/main" id="{8CD7AB93-72A0-DDFB-4EE9-61A0DBAC6873}"/>
                  </a:ext>
                </a:extLst>
              </xdr:cNvPr>
              <xdr:cNvSpPr/>
            </xdr:nvSpPr>
            <xdr:spPr bwMode="auto">
              <a:xfrm>
                <a:off x="2540117" y="69918943"/>
                <a:ext cx="80009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35177" name="Check Box 9" descr="CCQ 4%" hidden="1">
                <a:extLst>
                  <a:ext uri="{63B3BB69-23CF-44E3-9099-C40C66FF867C}">
                    <a14:compatExt spid="_x0000_s135177"/>
                  </a:ext>
                  <a:ext uri="{FF2B5EF4-FFF2-40B4-BE49-F238E27FC236}">
                    <a16:creationId xmlns:a16="http://schemas.microsoft.com/office/drawing/2014/main" id="{7EB044ED-DCBD-07A6-ECA2-DB414BBAE405}"/>
                  </a:ext>
                </a:extLst>
              </xdr:cNvPr>
              <xdr:cNvSpPr/>
            </xdr:nvSpPr>
            <xdr:spPr bwMode="auto">
              <a:xfrm>
                <a:off x="2531097" y="0"/>
                <a:ext cx="80009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294729</xdr:colOff>
          <xdr:row>12</xdr:row>
          <xdr:rowOff>26806</xdr:rowOff>
        </xdr:from>
        <xdr:to>
          <xdr:col>2</xdr:col>
          <xdr:colOff>48756</xdr:colOff>
          <xdr:row>21</xdr:row>
          <xdr:rowOff>186962</xdr:rowOff>
        </xdr:to>
        <xdr:grpSp>
          <xdr:nvGrpSpPr>
            <xdr:cNvPr id="4" name="Group 3">
              <a:extLst>
                <a:ext uri="{FF2B5EF4-FFF2-40B4-BE49-F238E27FC236}">
                  <a16:creationId xmlns:a16="http://schemas.microsoft.com/office/drawing/2014/main" id="{29A410F8-0459-49C0-9031-12CE94936B1B}"/>
                </a:ext>
                <a:ext uri="{C183D7F6-B498-43B3-948B-1728B52AA6E4}">
                  <adec:decorative xmlns:adec="http://schemas.microsoft.com/office/drawing/2017/decorative" val="1"/>
                </a:ext>
              </a:extLst>
            </xdr:cNvPr>
            <xdr:cNvGrpSpPr/>
          </xdr:nvGrpSpPr>
          <xdr:grpSpPr>
            <a:xfrm>
              <a:off x="2689586" y="14783753"/>
              <a:ext cx="931046" cy="14447656"/>
              <a:chOff x="2531102" y="0"/>
              <a:chExt cx="855708" cy="14761981"/>
            </a:xfrm>
          </xdr:grpSpPr>
          <xdr:sp macro="" textlink="">
            <xdr:nvSpPr>
              <xdr:cNvPr id="135178" name="Check Box 10" descr="CCQ 4%" hidden="1">
                <a:extLst>
                  <a:ext uri="{63B3BB69-23CF-44E3-9099-C40C66FF867C}">
                    <a14:compatExt spid="_x0000_s135178"/>
                  </a:ext>
                  <a:ext uri="{FF2B5EF4-FFF2-40B4-BE49-F238E27FC236}">
                    <a16:creationId xmlns:a16="http://schemas.microsoft.com/office/drawing/2014/main" id="{B6E8F8F8-BD5C-6D29-CA89-B7492757D7EB}"/>
                  </a:ext>
                </a:extLst>
              </xdr:cNvPr>
              <xdr:cNvSpPr/>
            </xdr:nvSpPr>
            <xdr:spPr bwMode="auto">
              <a:xfrm>
                <a:off x="2563018" y="14761981"/>
                <a:ext cx="8001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35179" name="Check Box 11" descr="CCQ 4%" hidden="1">
                <a:extLst>
                  <a:ext uri="{63B3BB69-23CF-44E3-9099-C40C66FF867C}">
                    <a14:compatExt spid="_x0000_s135179"/>
                  </a:ext>
                  <a:ext uri="{FF2B5EF4-FFF2-40B4-BE49-F238E27FC236}">
                    <a16:creationId xmlns:a16="http://schemas.microsoft.com/office/drawing/2014/main" id="{3C43BBBD-C958-06EA-2814-39D13262B6FF}"/>
                  </a:ext>
                </a:extLst>
              </xdr:cNvPr>
              <xdr:cNvSpPr/>
            </xdr:nvSpPr>
            <xdr:spPr bwMode="auto">
              <a:xfrm>
                <a:off x="2540984" y="14761981"/>
                <a:ext cx="84582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35180" name="Check Box 12" descr="CCQ 4%" hidden="1">
                <a:extLst>
                  <a:ext uri="{63B3BB69-23CF-44E3-9099-C40C66FF867C}">
                    <a14:compatExt spid="_x0000_s135180"/>
                  </a:ext>
                  <a:ext uri="{FF2B5EF4-FFF2-40B4-BE49-F238E27FC236}">
                    <a16:creationId xmlns:a16="http://schemas.microsoft.com/office/drawing/2014/main" id="{C820EBDD-23E0-CA53-A27C-7F8A8F304F13}"/>
                  </a:ext>
                </a:extLst>
              </xdr:cNvPr>
              <xdr:cNvSpPr/>
            </xdr:nvSpPr>
            <xdr:spPr bwMode="auto">
              <a:xfrm>
                <a:off x="2562917" y="14761981"/>
                <a:ext cx="80010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35181" name="Check Box 13" descr="CCQ 4%" hidden="1">
                <a:extLst>
                  <a:ext uri="{63B3BB69-23CF-44E3-9099-C40C66FF867C}">
                    <a14:compatExt spid="_x0000_s135181"/>
                  </a:ext>
                  <a:ext uri="{FF2B5EF4-FFF2-40B4-BE49-F238E27FC236}">
                    <a16:creationId xmlns:a16="http://schemas.microsoft.com/office/drawing/2014/main" id="{071246D3-8A40-CF36-9964-7256984C9421}"/>
                  </a:ext>
                </a:extLst>
              </xdr:cNvPr>
              <xdr:cNvSpPr/>
            </xdr:nvSpPr>
            <xdr:spPr bwMode="auto">
              <a:xfrm>
                <a:off x="2531102" y="0"/>
                <a:ext cx="80009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180975</xdr:colOff>
      <xdr:row>11</xdr:row>
      <xdr:rowOff>304800</xdr:rowOff>
    </xdr:from>
    <xdr:to>
      <xdr:col>1</xdr:col>
      <xdr:colOff>731520</xdr:colOff>
      <xdr:row>11</xdr:row>
      <xdr:rowOff>1430655</xdr:rowOff>
    </xdr:to>
    <xdr:grpSp>
      <xdr:nvGrpSpPr>
        <xdr:cNvPr id="2" name="Group 6">
          <a:extLst>
            <a:ext uri="{FF2B5EF4-FFF2-40B4-BE49-F238E27FC236}">
              <a16:creationId xmlns:a16="http://schemas.microsoft.com/office/drawing/2014/main" id="{B3EC8F04-109D-4754-A558-3C8D908B876D}"/>
            </a:ext>
            <a:ext uri="{C183D7F6-B498-43B3-948B-1728B52AA6E4}">
              <adec:decorative xmlns:adec="http://schemas.microsoft.com/office/drawing/2017/decorative" val="1"/>
            </a:ext>
          </a:extLst>
        </xdr:cNvPr>
        <xdr:cNvGrpSpPr/>
      </xdr:nvGrpSpPr>
      <xdr:grpSpPr>
        <a:xfrm>
          <a:off x="2578101" y="9041342"/>
          <a:ext cx="550545" cy="1125855"/>
          <a:chOff x="2523489" y="7468879"/>
          <a:chExt cx="845820" cy="992487"/>
        </a:xfrm>
      </xdr:grpSpPr>
      <xdr:sp macro="" textlink="">
        <xdr:nvSpPr>
          <xdr:cNvPr id="3" name="Check Box 395" descr="CCQ 4%" hidden="1">
            <a:extLst>
              <a:ext uri="{63B3BB69-23CF-44E3-9099-C40C66FF867C}">
                <a14:compatExt xmlns:a14="http://schemas.microsoft.com/office/drawing/2010/main" spid="_x0000_s20875"/>
              </a:ext>
              <a:ext uri="{FF2B5EF4-FFF2-40B4-BE49-F238E27FC236}">
                <a16:creationId xmlns:a16="http://schemas.microsoft.com/office/drawing/2014/main" id="{DA259E81-3863-94C5-E976-220C219DA5CE}"/>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 name="Check Box 396" descr="CCQ 4%" hidden="1">
            <a:extLst>
              <a:ext uri="{63B3BB69-23CF-44E3-9099-C40C66FF867C}">
                <a14:compatExt xmlns:a14="http://schemas.microsoft.com/office/drawing/2010/main" spid="_x0000_s20876"/>
              </a:ext>
              <a:ext uri="{FF2B5EF4-FFF2-40B4-BE49-F238E27FC236}">
                <a16:creationId xmlns:a16="http://schemas.microsoft.com/office/drawing/2014/main" id="{D9E2E971-EC2A-C201-6B89-D15E6E218C9E}"/>
              </a:ext>
            </a:extLst>
          </xdr:cNvPr>
          <xdr:cNvSpPr/>
        </xdr:nvSpPr>
        <xdr:spPr bwMode="auto">
          <a:xfrm>
            <a:off x="2523489" y="7468879"/>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 name="Check Box 397" descr="CCQ 4%" hidden="1">
            <a:extLst>
              <a:ext uri="{63B3BB69-23CF-44E3-9099-C40C66FF867C}">
                <a14:compatExt xmlns:a14="http://schemas.microsoft.com/office/drawing/2010/main" spid="_x0000_s20877"/>
              </a:ext>
              <a:ext uri="{FF2B5EF4-FFF2-40B4-BE49-F238E27FC236}">
                <a16:creationId xmlns:a16="http://schemas.microsoft.com/office/drawing/2014/main" id="{9BA9B505-B441-3569-E642-A721E97B8391}"/>
              </a:ext>
            </a:extLst>
          </xdr:cNvPr>
          <xdr:cNvSpPr/>
        </xdr:nvSpPr>
        <xdr:spPr bwMode="auto">
          <a:xfrm>
            <a:off x="2529205" y="8136687"/>
            <a:ext cx="800100" cy="3246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 name="Check Box 398" descr="CCQ 4%" hidden="1">
            <a:extLst>
              <a:ext uri="{63B3BB69-23CF-44E3-9099-C40C66FF867C}">
                <a14:compatExt xmlns:a14="http://schemas.microsoft.com/office/drawing/2010/main" spid="_x0000_s20878"/>
              </a:ext>
              <a:ext uri="{FF2B5EF4-FFF2-40B4-BE49-F238E27FC236}">
                <a16:creationId xmlns:a16="http://schemas.microsoft.com/office/drawing/2014/main" id="{E76A1101-142C-944E-4EB3-1C3D3AD201A7}"/>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175260</xdr:colOff>
      <xdr:row>22</xdr:row>
      <xdr:rowOff>53340</xdr:rowOff>
    </xdr:from>
    <xdr:to>
      <xdr:col>1</xdr:col>
      <xdr:colOff>1021080</xdr:colOff>
      <xdr:row>22</xdr:row>
      <xdr:rowOff>1045845</xdr:rowOff>
    </xdr:to>
    <xdr:grpSp>
      <xdr:nvGrpSpPr>
        <xdr:cNvPr id="2" name="Group 1">
          <a:extLst>
            <a:ext uri="{FF2B5EF4-FFF2-40B4-BE49-F238E27FC236}">
              <a16:creationId xmlns:a16="http://schemas.microsoft.com/office/drawing/2014/main" id="{6EE4FC18-6EA0-48C9-AA9F-51796E672714}"/>
            </a:ext>
            <a:ext uri="{C183D7F6-B498-43B3-948B-1728B52AA6E4}">
              <adec:decorative xmlns:adec="http://schemas.microsoft.com/office/drawing/2017/decorative" val="1"/>
            </a:ext>
          </a:extLst>
        </xdr:cNvPr>
        <xdr:cNvGrpSpPr/>
      </xdr:nvGrpSpPr>
      <xdr:grpSpPr>
        <a:xfrm>
          <a:off x="2572386" y="17134840"/>
          <a:ext cx="845820" cy="944880"/>
          <a:chOff x="2523489" y="7468869"/>
          <a:chExt cx="845820" cy="992513"/>
        </a:xfrm>
      </xdr:grpSpPr>
      <xdr:sp macro="" textlink="">
        <xdr:nvSpPr>
          <xdr:cNvPr id="3" name="Check Box 311" descr="CCQ 4%" hidden="1">
            <a:extLst>
              <a:ext uri="{63B3BB69-23CF-44E3-9099-C40C66FF867C}">
                <a14:compatExt xmlns:a14="http://schemas.microsoft.com/office/drawing/2010/main" spid="_x0000_s20791"/>
              </a:ext>
              <a:ext uri="{FF2B5EF4-FFF2-40B4-BE49-F238E27FC236}">
                <a16:creationId xmlns:a16="http://schemas.microsoft.com/office/drawing/2014/main" id="{0237ED75-2556-E744-7077-01E39BAA36E3}"/>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 name="Check Box 312" descr="CCQ 4%" hidden="1">
            <a:extLst>
              <a:ext uri="{63B3BB69-23CF-44E3-9099-C40C66FF867C}">
                <a14:compatExt xmlns:a14="http://schemas.microsoft.com/office/drawing/2010/main" spid="_x0000_s20792"/>
              </a:ext>
              <a:ext uri="{FF2B5EF4-FFF2-40B4-BE49-F238E27FC236}">
                <a16:creationId xmlns:a16="http://schemas.microsoft.com/office/drawing/2014/main" id="{9A045769-0565-44EC-49B2-B05D57834F52}"/>
              </a:ext>
            </a:extLst>
          </xdr:cNvPr>
          <xdr:cNvSpPr/>
        </xdr:nvSpPr>
        <xdr:spPr bwMode="auto">
          <a:xfrm>
            <a:off x="2523489" y="7468869"/>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 name="Check Box 313" descr="CCQ 4%" hidden="1">
            <a:extLst>
              <a:ext uri="{63B3BB69-23CF-44E3-9099-C40C66FF867C}">
                <a14:compatExt xmlns:a14="http://schemas.microsoft.com/office/drawing/2010/main" spid="_x0000_s20793"/>
              </a:ext>
              <a:ext uri="{FF2B5EF4-FFF2-40B4-BE49-F238E27FC236}">
                <a16:creationId xmlns:a16="http://schemas.microsoft.com/office/drawing/2014/main" id="{59F3A7C8-A67E-DCAD-FD51-8AB588194AFC}"/>
              </a:ext>
            </a:extLst>
          </xdr:cNvPr>
          <xdr:cNvSpPr/>
        </xdr:nvSpPr>
        <xdr:spPr bwMode="auto">
          <a:xfrm>
            <a:off x="2529205" y="8136708"/>
            <a:ext cx="800100" cy="324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 name="Check Box 314" descr="CCQ 4%" hidden="1">
            <a:extLst>
              <a:ext uri="{63B3BB69-23CF-44E3-9099-C40C66FF867C}">
                <a14:compatExt xmlns:a14="http://schemas.microsoft.com/office/drawing/2010/main" spid="_x0000_s20794"/>
              </a:ext>
              <a:ext uri="{FF2B5EF4-FFF2-40B4-BE49-F238E27FC236}">
                <a16:creationId xmlns:a16="http://schemas.microsoft.com/office/drawing/2014/main" id="{D6B29650-3514-D928-EAD9-36B9277885BA}"/>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32</xdr:row>
      <xdr:rowOff>236220</xdr:rowOff>
    </xdr:from>
    <xdr:to>
      <xdr:col>1</xdr:col>
      <xdr:colOff>1082040</xdr:colOff>
      <xdr:row>32</xdr:row>
      <xdr:rowOff>1228725</xdr:rowOff>
    </xdr:to>
    <xdr:grpSp>
      <xdr:nvGrpSpPr>
        <xdr:cNvPr id="7" name="Group 6">
          <a:extLst>
            <a:ext uri="{FF2B5EF4-FFF2-40B4-BE49-F238E27FC236}">
              <a16:creationId xmlns:a16="http://schemas.microsoft.com/office/drawing/2014/main" id="{BC616501-708D-4EA6-83BE-509234F5836A}"/>
            </a:ext>
            <a:ext uri="{C183D7F6-B498-43B3-948B-1728B52AA6E4}">
              <adec:decorative xmlns:adec="http://schemas.microsoft.com/office/drawing/2017/decorative" val="1"/>
            </a:ext>
          </a:extLst>
        </xdr:cNvPr>
        <xdr:cNvGrpSpPr/>
      </xdr:nvGrpSpPr>
      <xdr:grpSpPr>
        <a:xfrm>
          <a:off x="2633346" y="28964679"/>
          <a:ext cx="845820" cy="992505"/>
          <a:chOff x="2523497" y="7468870"/>
          <a:chExt cx="845820" cy="992505"/>
        </a:xfrm>
      </xdr:grpSpPr>
      <xdr:sp macro="" textlink="">
        <xdr:nvSpPr>
          <xdr:cNvPr id="8" name="Check Box 331" descr="CCQ 4%" hidden="1">
            <a:extLst>
              <a:ext uri="{63B3BB69-23CF-44E3-9099-C40C66FF867C}">
                <a14:compatExt xmlns:a14="http://schemas.microsoft.com/office/drawing/2010/main" spid="_x0000_s20811"/>
              </a:ext>
              <a:ext uri="{FF2B5EF4-FFF2-40B4-BE49-F238E27FC236}">
                <a16:creationId xmlns:a16="http://schemas.microsoft.com/office/drawing/2014/main" id="{E6230DDB-7233-F724-049C-3F70B90F488C}"/>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9" name="Check Box 332" descr="CCQ 4%" hidden="1">
            <a:extLst>
              <a:ext uri="{63B3BB69-23CF-44E3-9099-C40C66FF867C}">
                <a14:compatExt xmlns:a14="http://schemas.microsoft.com/office/drawing/2010/main" spid="_x0000_s20812"/>
              </a:ext>
              <a:ext uri="{FF2B5EF4-FFF2-40B4-BE49-F238E27FC236}">
                <a16:creationId xmlns:a16="http://schemas.microsoft.com/office/drawing/2014/main" id="{C4DE564E-ACC9-06DF-C2E0-39508F2F2FDE}"/>
              </a:ext>
            </a:extLst>
          </xdr:cNvPr>
          <xdr:cNvSpPr/>
        </xdr:nvSpPr>
        <xdr:spPr bwMode="auto">
          <a:xfrm>
            <a:off x="2523497" y="7468870"/>
            <a:ext cx="845820" cy="398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 name="Check Box 333" descr="CCQ 4%" hidden="1">
            <a:extLst>
              <a:ext uri="{63B3BB69-23CF-44E3-9099-C40C66FF867C}">
                <a14:compatExt xmlns:a14="http://schemas.microsoft.com/office/drawing/2010/main" spid="_x0000_s20813"/>
              </a:ext>
              <a:ext uri="{FF2B5EF4-FFF2-40B4-BE49-F238E27FC236}">
                <a16:creationId xmlns:a16="http://schemas.microsoft.com/office/drawing/2014/main" id="{3A9B83F4-8BBF-B553-4D5B-A37BA45ED296}"/>
              </a:ext>
            </a:extLst>
          </xdr:cNvPr>
          <xdr:cNvSpPr/>
        </xdr:nvSpPr>
        <xdr:spPr bwMode="auto">
          <a:xfrm>
            <a:off x="2529205" y="8136697"/>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1" name="Check Box 334" descr="CCQ 4%" hidden="1">
            <a:extLst>
              <a:ext uri="{63B3BB69-23CF-44E3-9099-C40C66FF867C}">
                <a14:compatExt xmlns:a14="http://schemas.microsoft.com/office/drawing/2010/main" spid="_x0000_s20814"/>
              </a:ext>
              <a:ext uri="{FF2B5EF4-FFF2-40B4-BE49-F238E27FC236}">
                <a16:creationId xmlns:a16="http://schemas.microsoft.com/office/drawing/2014/main" id="{D3250B20-3164-8742-4300-79C8CD52047B}"/>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242751</xdr:colOff>
          <xdr:row>55</xdr:row>
          <xdr:rowOff>274864</xdr:rowOff>
        </xdr:from>
        <xdr:to>
          <xdr:col>2</xdr:col>
          <xdr:colOff>12427</xdr:colOff>
          <xdr:row>1048576</xdr:row>
          <xdr:rowOff>36239903</xdr:rowOff>
        </xdr:to>
        <xdr:grpSp>
          <xdr:nvGrpSpPr>
            <xdr:cNvPr id="2" name="Group 1">
              <a:extLst>
                <a:ext uri="{FF2B5EF4-FFF2-40B4-BE49-F238E27FC236}">
                  <a16:creationId xmlns:a16="http://schemas.microsoft.com/office/drawing/2014/main" id="{CFC3C5A0-0C44-4EFD-A8EA-4847AB0C3EA1}"/>
                </a:ext>
                <a:ext uri="{C183D7F6-B498-43B3-948B-1728B52AA6E4}">
                  <adec:decorative xmlns:adec="http://schemas.microsoft.com/office/drawing/2017/decorative" val="1"/>
                </a:ext>
              </a:extLst>
            </xdr:cNvPr>
            <xdr:cNvGrpSpPr/>
          </xdr:nvGrpSpPr>
          <xdr:grpSpPr>
            <a:xfrm>
              <a:off x="2635907" y="47137864"/>
              <a:ext cx="948395" cy="8979524"/>
              <a:chOff x="2466163" y="0"/>
              <a:chExt cx="865046" cy="44699464"/>
            </a:xfrm>
          </xdr:grpSpPr>
          <xdr:sp macro="" textlink="">
            <xdr:nvSpPr>
              <xdr:cNvPr id="124929" name="Check Box 82" descr="CCQ 4%" hidden="1">
                <a:extLst>
                  <a:ext uri="{63B3BB69-23CF-44E3-9099-C40C66FF867C}">
                    <a14:compatExt spid="_x0000_s124929"/>
                  </a:ext>
                  <a:ext uri="{FF2B5EF4-FFF2-40B4-BE49-F238E27FC236}">
                    <a16:creationId xmlns:a16="http://schemas.microsoft.com/office/drawing/2014/main" id="{00000000-0008-0000-0900-000001E80100}"/>
                  </a:ext>
                </a:extLst>
              </xdr:cNvPr>
              <xdr:cNvSpPr/>
            </xdr:nvSpPr>
            <xdr:spPr bwMode="auto">
              <a:xfrm>
                <a:off x="2487827" y="44699464"/>
                <a:ext cx="80009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24930" name="Check Box 83" descr="CCQ 4%" hidden="1">
                <a:extLst>
                  <a:ext uri="{63B3BB69-23CF-44E3-9099-C40C66FF867C}">
                    <a14:compatExt spid="_x0000_s124930"/>
                  </a:ext>
                  <a:ext uri="{FF2B5EF4-FFF2-40B4-BE49-F238E27FC236}">
                    <a16:creationId xmlns:a16="http://schemas.microsoft.com/office/drawing/2014/main" id="{00000000-0008-0000-0900-000002E80100}"/>
                  </a:ext>
                </a:extLst>
              </xdr:cNvPr>
              <xdr:cNvSpPr/>
            </xdr:nvSpPr>
            <xdr:spPr bwMode="auto">
              <a:xfrm>
                <a:off x="2466163" y="44699464"/>
                <a:ext cx="84581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24931" name="Check Box 84" descr="CCQ 4%" hidden="1">
                <a:extLst>
                  <a:ext uri="{63B3BB69-23CF-44E3-9099-C40C66FF867C}">
                    <a14:compatExt spid="_x0000_s124931"/>
                  </a:ext>
                  <a:ext uri="{FF2B5EF4-FFF2-40B4-BE49-F238E27FC236}">
                    <a16:creationId xmlns:a16="http://schemas.microsoft.com/office/drawing/2014/main" id="{00000000-0008-0000-0900-000003E80100}"/>
                  </a:ext>
                </a:extLst>
              </xdr:cNvPr>
              <xdr:cNvSpPr/>
            </xdr:nvSpPr>
            <xdr:spPr bwMode="auto">
              <a:xfrm>
                <a:off x="2487677" y="44699464"/>
                <a:ext cx="80009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24932" name="Check Box 85" descr="CCQ 4%" hidden="1">
                <a:extLst>
                  <a:ext uri="{63B3BB69-23CF-44E3-9099-C40C66FF867C}">
                    <a14:compatExt spid="_x0000_s124932"/>
                  </a:ext>
                  <a:ext uri="{FF2B5EF4-FFF2-40B4-BE49-F238E27FC236}">
                    <a16:creationId xmlns:a16="http://schemas.microsoft.com/office/drawing/2014/main" id="{00000000-0008-0000-0900-000004E80100}"/>
                  </a:ext>
                </a:extLst>
              </xdr:cNvPr>
              <xdr:cNvSpPr/>
            </xdr:nvSpPr>
            <xdr:spPr bwMode="auto">
              <a:xfrm>
                <a:off x="2531110" y="0"/>
                <a:ext cx="80009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236220</xdr:colOff>
      <xdr:row>17</xdr:row>
      <xdr:rowOff>205740</xdr:rowOff>
    </xdr:from>
    <xdr:to>
      <xdr:col>1</xdr:col>
      <xdr:colOff>1082040</xdr:colOff>
      <xdr:row>17</xdr:row>
      <xdr:rowOff>1198245</xdr:rowOff>
    </xdr:to>
    <xdr:grpSp>
      <xdr:nvGrpSpPr>
        <xdr:cNvPr id="2" name="Group 1">
          <a:extLst>
            <a:ext uri="{FF2B5EF4-FFF2-40B4-BE49-F238E27FC236}">
              <a16:creationId xmlns:a16="http://schemas.microsoft.com/office/drawing/2014/main" id="{D92CA276-B0FE-4D2A-9E3B-B50DA284FBD5}"/>
            </a:ext>
            <a:ext uri="{C183D7F6-B498-43B3-948B-1728B52AA6E4}">
              <adec:decorative xmlns:adec="http://schemas.microsoft.com/office/drawing/2017/decorative" val="1"/>
            </a:ext>
          </a:extLst>
        </xdr:cNvPr>
        <xdr:cNvGrpSpPr/>
      </xdr:nvGrpSpPr>
      <xdr:grpSpPr>
        <a:xfrm>
          <a:off x="2637881" y="15670259"/>
          <a:ext cx="845820" cy="992505"/>
          <a:chOff x="2523497" y="7468877"/>
          <a:chExt cx="845820" cy="992513"/>
        </a:xfrm>
      </xdr:grpSpPr>
      <xdr:sp macro="" textlink="">
        <xdr:nvSpPr>
          <xdr:cNvPr id="3" name="Check Box 437" descr="CCQ 4%" hidden="1">
            <a:extLst>
              <a:ext uri="{63B3BB69-23CF-44E3-9099-C40C66FF867C}">
                <a14:compatExt xmlns:a14="http://schemas.microsoft.com/office/drawing/2010/main" spid="_x0000_s20917"/>
              </a:ext>
              <a:ext uri="{FF2B5EF4-FFF2-40B4-BE49-F238E27FC236}">
                <a16:creationId xmlns:a16="http://schemas.microsoft.com/office/drawing/2014/main" id="{49D9F83C-0F7D-2C49-4BFD-A90BFC999E10}"/>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 name="Check Box 438" descr="CCQ 4%" hidden="1">
            <a:extLst>
              <a:ext uri="{63B3BB69-23CF-44E3-9099-C40C66FF867C}">
                <a14:compatExt xmlns:a14="http://schemas.microsoft.com/office/drawing/2010/main" spid="_x0000_s20918"/>
              </a:ext>
              <a:ext uri="{FF2B5EF4-FFF2-40B4-BE49-F238E27FC236}">
                <a16:creationId xmlns:a16="http://schemas.microsoft.com/office/drawing/2014/main" id="{6AAD727B-0BEC-0509-0BB2-3533DBFCB9E8}"/>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 name="Check Box 439" descr="CCQ 4%" hidden="1">
            <a:extLst>
              <a:ext uri="{63B3BB69-23CF-44E3-9099-C40C66FF867C}">
                <a14:compatExt xmlns:a14="http://schemas.microsoft.com/office/drawing/2010/main" spid="_x0000_s20919"/>
              </a:ext>
              <a:ext uri="{FF2B5EF4-FFF2-40B4-BE49-F238E27FC236}">
                <a16:creationId xmlns:a16="http://schemas.microsoft.com/office/drawing/2014/main" id="{C4BC9F70-DE20-22E2-DCF7-16DA5D5E41EF}"/>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 name="Check Box 440" descr="CCQ 4%" hidden="1">
            <a:extLst>
              <a:ext uri="{63B3BB69-23CF-44E3-9099-C40C66FF867C}">
                <a14:compatExt xmlns:a14="http://schemas.microsoft.com/office/drawing/2010/main" spid="_x0000_s20920"/>
              </a:ext>
              <a:ext uri="{FF2B5EF4-FFF2-40B4-BE49-F238E27FC236}">
                <a16:creationId xmlns:a16="http://schemas.microsoft.com/office/drawing/2014/main" id="{BE1020C0-C192-00D8-5EDF-33CDA5EEEC2C}"/>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17</xdr:row>
      <xdr:rowOff>205740</xdr:rowOff>
    </xdr:from>
    <xdr:to>
      <xdr:col>1</xdr:col>
      <xdr:colOff>1082040</xdr:colOff>
      <xdr:row>17</xdr:row>
      <xdr:rowOff>1198245</xdr:rowOff>
    </xdr:to>
    <xdr:grpSp>
      <xdr:nvGrpSpPr>
        <xdr:cNvPr id="7" name="Group 6">
          <a:extLst>
            <a:ext uri="{FF2B5EF4-FFF2-40B4-BE49-F238E27FC236}">
              <a16:creationId xmlns:a16="http://schemas.microsoft.com/office/drawing/2014/main" id="{12417E02-86EA-41B9-9F4B-D1E755059994}"/>
            </a:ext>
            <a:ext uri="{C183D7F6-B498-43B3-948B-1728B52AA6E4}">
              <adec:decorative xmlns:adec="http://schemas.microsoft.com/office/drawing/2017/decorative" val="1"/>
            </a:ext>
          </a:extLst>
        </xdr:cNvPr>
        <xdr:cNvGrpSpPr/>
      </xdr:nvGrpSpPr>
      <xdr:grpSpPr>
        <a:xfrm>
          <a:off x="2637881" y="15670259"/>
          <a:ext cx="845820" cy="992505"/>
          <a:chOff x="2523497" y="7468877"/>
          <a:chExt cx="845820" cy="992513"/>
        </a:xfrm>
      </xdr:grpSpPr>
      <xdr:sp macro="" textlink="">
        <xdr:nvSpPr>
          <xdr:cNvPr id="8" name="Check Box 441" descr="CCQ 4%" hidden="1">
            <a:extLst>
              <a:ext uri="{63B3BB69-23CF-44E3-9099-C40C66FF867C}">
                <a14:compatExt xmlns:a14="http://schemas.microsoft.com/office/drawing/2010/main" spid="_x0000_s20921"/>
              </a:ext>
              <a:ext uri="{FF2B5EF4-FFF2-40B4-BE49-F238E27FC236}">
                <a16:creationId xmlns:a16="http://schemas.microsoft.com/office/drawing/2014/main" id="{4911CC62-59EB-1887-DD9F-B2AD210E362C}"/>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9" name="Check Box 442" descr="CCQ 4%" hidden="1">
            <a:extLst>
              <a:ext uri="{63B3BB69-23CF-44E3-9099-C40C66FF867C}">
                <a14:compatExt xmlns:a14="http://schemas.microsoft.com/office/drawing/2010/main" spid="_x0000_s20922"/>
              </a:ext>
              <a:ext uri="{FF2B5EF4-FFF2-40B4-BE49-F238E27FC236}">
                <a16:creationId xmlns:a16="http://schemas.microsoft.com/office/drawing/2014/main" id="{C056BBEE-F843-32F9-10B6-CAAEF46476AC}"/>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 name="Check Box 443" descr="CCQ 4%" hidden="1">
            <a:extLst>
              <a:ext uri="{63B3BB69-23CF-44E3-9099-C40C66FF867C}">
                <a14:compatExt xmlns:a14="http://schemas.microsoft.com/office/drawing/2010/main" spid="_x0000_s20923"/>
              </a:ext>
              <a:ext uri="{FF2B5EF4-FFF2-40B4-BE49-F238E27FC236}">
                <a16:creationId xmlns:a16="http://schemas.microsoft.com/office/drawing/2014/main" id="{F5419598-6491-7453-4BEA-D5D2B0671A37}"/>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1" name="Check Box 444" descr="CCQ 4%" hidden="1">
            <a:extLst>
              <a:ext uri="{63B3BB69-23CF-44E3-9099-C40C66FF867C}">
                <a14:compatExt xmlns:a14="http://schemas.microsoft.com/office/drawing/2010/main" spid="_x0000_s20924"/>
              </a:ext>
              <a:ext uri="{FF2B5EF4-FFF2-40B4-BE49-F238E27FC236}">
                <a16:creationId xmlns:a16="http://schemas.microsoft.com/office/drawing/2014/main" id="{9E4765B3-25BD-067E-171C-91074B591A82}"/>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16</xdr:row>
      <xdr:rowOff>205740</xdr:rowOff>
    </xdr:from>
    <xdr:to>
      <xdr:col>1</xdr:col>
      <xdr:colOff>1082040</xdr:colOff>
      <xdr:row>16</xdr:row>
      <xdr:rowOff>1198245</xdr:rowOff>
    </xdr:to>
    <xdr:grpSp>
      <xdr:nvGrpSpPr>
        <xdr:cNvPr id="12" name="Group 11">
          <a:extLst>
            <a:ext uri="{FF2B5EF4-FFF2-40B4-BE49-F238E27FC236}">
              <a16:creationId xmlns:a16="http://schemas.microsoft.com/office/drawing/2014/main" id="{A21FEE92-ADF2-49C8-8FB9-2D4D9D5DD989}"/>
            </a:ext>
            <a:ext uri="{C183D7F6-B498-43B3-948B-1728B52AA6E4}">
              <adec:decorative xmlns:adec="http://schemas.microsoft.com/office/drawing/2017/decorative" val="1"/>
            </a:ext>
          </a:extLst>
        </xdr:cNvPr>
        <xdr:cNvGrpSpPr/>
      </xdr:nvGrpSpPr>
      <xdr:grpSpPr>
        <a:xfrm>
          <a:off x="2637881" y="13472704"/>
          <a:ext cx="845820" cy="992505"/>
          <a:chOff x="2523497" y="7468877"/>
          <a:chExt cx="845820" cy="992513"/>
        </a:xfrm>
      </xdr:grpSpPr>
      <xdr:sp macro="" textlink="">
        <xdr:nvSpPr>
          <xdr:cNvPr id="13" name="Check Box 449" descr="CCQ 4%" hidden="1">
            <a:extLst>
              <a:ext uri="{63B3BB69-23CF-44E3-9099-C40C66FF867C}">
                <a14:compatExt xmlns:a14="http://schemas.microsoft.com/office/drawing/2010/main" spid="_x0000_s20929"/>
              </a:ext>
              <a:ext uri="{FF2B5EF4-FFF2-40B4-BE49-F238E27FC236}">
                <a16:creationId xmlns:a16="http://schemas.microsoft.com/office/drawing/2014/main" id="{F4F9CDDD-40B8-EE9F-B67D-18CC20C48C31}"/>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4" name="Check Box 450" descr="CCQ 4%" hidden="1">
            <a:extLst>
              <a:ext uri="{63B3BB69-23CF-44E3-9099-C40C66FF867C}">
                <a14:compatExt xmlns:a14="http://schemas.microsoft.com/office/drawing/2010/main" spid="_x0000_s20930"/>
              </a:ext>
              <a:ext uri="{FF2B5EF4-FFF2-40B4-BE49-F238E27FC236}">
                <a16:creationId xmlns:a16="http://schemas.microsoft.com/office/drawing/2014/main" id="{3733FB26-B502-E7FC-C002-96FE415D5052}"/>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5" name="Check Box 451" descr="CCQ 4%" hidden="1">
            <a:extLst>
              <a:ext uri="{63B3BB69-23CF-44E3-9099-C40C66FF867C}">
                <a14:compatExt xmlns:a14="http://schemas.microsoft.com/office/drawing/2010/main" spid="_x0000_s20931"/>
              </a:ext>
              <a:ext uri="{FF2B5EF4-FFF2-40B4-BE49-F238E27FC236}">
                <a16:creationId xmlns:a16="http://schemas.microsoft.com/office/drawing/2014/main" id="{1F3E8103-BED8-FF20-D243-DA9410625BCD}"/>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6" name="Check Box 452" descr="CCQ 4%" hidden="1">
            <a:extLst>
              <a:ext uri="{63B3BB69-23CF-44E3-9099-C40C66FF867C}">
                <a14:compatExt xmlns:a14="http://schemas.microsoft.com/office/drawing/2010/main" spid="_x0000_s20932"/>
              </a:ext>
              <a:ext uri="{FF2B5EF4-FFF2-40B4-BE49-F238E27FC236}">
                <a16:creationId xmlns:a16="http://schemas.microsoft.com/office/drawing/2014/main" id="{C8F60B58-21E4-C102-BB55-46ECC0B76B14}"/>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17</xdr:row>
      <xdr:rowOff>0</xdr:rowOff>
    </xdr:from>
    <xdr:to>
      <xdr:col>1</xdr:col>
      <xdr:colOff>1082040</xdr:colOff>
      <xdr:row>17</xdr:row>
      <xdr:rowOff>0</xdr:rowOff>
    </xdr:to>
    <xdr:grpSp>
      <xdr:nvGrpSpPr>
        <xdr:cNvPr id="17" name="Group 16">
          <a:extLst>
            <a:ext uri="{FF2B5EF4-FFF2-40B4-BE49-F238E27FC236}">
              <a16:creationId xmlns:a16="http://schemas.microsoft.com/office/drawing/2014/main" id="{23A3D9EC-93E5-44AA-808B-A3A1D981027B}"/>
            </a:ext>
            <a:ext uri="{C183D7F6-B498-43B3-948B-1728B52AA6E4}">
              <adec:decorative xmlns:adec="http://schemas.microsoft.com/office/drawing/2017/decorative" val="1"/>
            </a:ext>
          </a:extLst>
        </xdr:cNvPr>
        <xdr:cNvGrpSpPr/>
      </xdr:nvGrpSpPr>
      <xdr:grpSpPr>
        <a:xfrm>
          <a:off x="2637881" y="15464519"/>
          <a:ext cx="845820" cy="0"/>
          <a:chOff x="2523497" y="7468877"/>
          <a:chExt cx="845820" cy="992513"/>
        </a:xfrm>
      </xdr:grpSpPr>
      <xdr:sp macro="" textlink="">
        <xdr:nvSpPr>
          <xdr:cNvPr id="18" name="Check Box 457" descr="CCQ 4%" hidden="1">
            <a:extLst>
              <a:ext uri="{63B3BB69-23CF-44E3-9099-C40C66FF867C}">
                <a14:compatExt xmlns:a14="http://schemas.microsoft.com/office/drawing/2010/main" spid="_x0000_s20937"/>
              </a:ext>
              <a:ext uri="{FF2B5EF4-FFF2-40B4-BE49-F238E27FC236}">
                <a16:creationId xmlns:a16="http://schemas.microsoft.com/office/drawing/2014/main" id="{FF49328B-31E5-826A-781A-E2EE21DBD0D4}"/>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9" name="Check Box 458" descr="CCQ 4%" hidden="1">
            <a:extLst>
              <a:ext uri="{63B3BB69-23CF-44E3-9099-C40C66FF867C}">
                <a14:compatExt xmlns:a14="http://schemas.microsoft.com/office/drawing/2010/main" spid="_x0000_s20938"/>
              </a:ext>
              <a:ext uri="{FF2B5EF4-FFF2-40B4-BE49-F238E27FC236}">
                <a16:creationId xmlns:a16="http://schemas.microsoft.com/office/drawing/2014/main" id="{8533DDA5-98D7-7800-24C1-5E5DA314AB19}"/>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20" name="Check Box 459" descr="CCQ 4%" hidden="1">
            <a:extLst>
              <a:ext uri="{63B3BB69-23CF-44E3-9099-C40C66FF867C}">
                <a14:compatExt xmlns:a14="http://schemas.microsoft.com/office/drawing/2010/main" spid="_x0000_s20939"/>
              </a:ext>
              <a:ext uri="{FF2B5EF4-FFF2-40B4-BE49-F238E27FC236}">
                <a16:creationId xmlns:a16="http://schemas.microsoft.com/office/drawing/2014/main" id="{4501E08B-95E6-A426-C48A-3305EF48A54F}"/>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21" name="Check Box 460" descr="CCQ 4%" hidden="1">
            <a:extLst>
              <a:ext uri="{63B3BB69-23CF-44E3-9099-C40C66FF867C}">
                <a14:compatExt xmlns:a14="http://schemas.microsoft.com/office/drawing/2010/main" spid="_x0000_s20940"/>
              </a:ext>
              <a:ext uri="{FF2B5EF4-FFF2-40B4-BE49-F238E27FC236}">
                <a16:creationId xmlns:a16="http://schemas.microsoft.com/office/drawing/2014/main" id="{1D1AE834-E19E-2F64-253E-742FC56183EF}"/>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175260</xdr:colOff>
      <xdr:row>20</xdr:row>
      <xdr:rowOff>53340</xdr:rowOff>
    </xdr:from>
    <xdr:to>
      <xdr:col>1</xdr:col>
      <xdr:colOff>1021080</xdr:colOff>
      <xdr:row>20</xdr:row>
      <xdr:rowOff>1045845</xdr:rowOff>
    </xdr:to>
    <xdr:grpSp>
      <xdr:nvGrpSpPr>
        <xdr:cNvPr id="22" name="Group 21">
          <a:extLst>
            <a:ext uri="{FF2B5EF4-FFF2-40B4-BE49-F238E27FC236}">
              <a16:creationId xmlns:a16="http://schemas.microsoft.com/office/drawing/2014/main" id="{9D2B9FF6-4D3D-4C16-B82C-64578A8298B5}"/>
            </a:ext>
            <a:ext uri="{C183D7F6-B498-43B3-948B-1728B52AA6E4}">
              <adec:decorative xmlns:adec="http://schemas.microsoft.com/office/drawing/2017/decorative" val="1"/>
            </a:ext>
          </a:extLst>
        </xdr:cNvPr>
        <xdr:cNvGrpSpPr/>
      </xdr:nvGrpSpPr>
      <xdr:grpSpPr>
        <a:xfrm>
          <a:off x="2576921" y="23988304"/>
          <a:ext cx="845820" cy="992505"/>
          <a:chOff x="2523489" y="7468877"/>
          <a:chExt cx="845820" cy="992513"/>
        </a:xfrm>
      </xdr:grpSpPr>
      <xdr:sp macro="" textlink="">
        <xdr:nvSpPr>
          <xdr:cNvPr id="23" name="Check Box 466" descr="CCQ 4%" hidden="1">
            <a:extLst>
              <a:ext uri="{63B3BB69-23CF-44E3-9099-C40C66FF867C}">
                <a14:compatExt xmlns:a14="http://schemas.microsoft.com/office/drawing/2010/main" spid="_x0000_s20946"/>
              </a:ext>
              <a:ext uri="{FF2B5EF4-FFF2-40B4-BE49-F238E27FC236}">
                <a16:creationId xmlns:a16="http://schemas.microsoft.com/office/drawing/2014/main" id="{EAA64AE5-083E-2DC0-36A9-F21FC9837145}"/>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24" name="Check Box 467" descr="CCQ 4%" hidden="1">
            <a:extLst>
              <a:ext uri="{63B3BB69-23CF-44E3-9099-C40C66FF867C}">
                <a14:compatExt xmlns:a14="http://schemas.microsoft.com/office/drawing/2010/main" spid="_x0000_s20947"/>
              </a:ext>
              <a:ext uri="{FF2B5EF4-FFF2-40B4-BE49-F238E27FC236}">
                <a16:creationId xmlns:a16="http://schemas.microsoft.com/office/drawing/2014/main" id="{9B2F32F2-6982-842B-03BA-D4E92AAADF7E}"/>
              </a:ext>
            </a:extLst>
          </xdr:cNvPr>
          <xdr:cNvSpPr/>
        </xdr:nvSpPr>
        <xdr:spPr bwMode="auto">
          <a:xfrm>
            <a:off x="2523489"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25" name="Check Box 468" descr="CCQ 4%" hidden="1">
            <a:extLst>
              <a:ext uri="{63B3BB69-23CF-44E3-9099-C40C66FF867C}">
                <a14:compatExt xmlns:a14="http://schemas.microsoft.com/office/drawing/2010/main" spid="_x0000_s20948"/>
              </a:ext>
              <a:ext uri="{FF2B5EF4-FFF2-40B4-BE49-F238E27FC236}">
                <a16:creationId xmlns:a16="http://schemas.microsoft.com/office/drawing/2014/main" id="{6B4C12E1-AA9B-0197-E4D2-F8A186B1A994}"/>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26" name="Check Box 469" descr="CCQ 4%" hidden="1">
            <a:extLst>
              <a:ext uri="{63B3BB69-23CF-44E3-9099-C40C66FF867C}">
                <a14:compatExt xmlns:a14="http://schemas.microsoft.com/office/drawing/2010/main" spid="_x0000_s20949"/>
              </a:ext>
              <a:ext uri="{FF2B5EF4-FFF2-40B4-BE49-F238E27FC236}">
                <a16:creationId xmlns:a16="http://schemas.microsoft.com/office/drawing/2014/main" id="{F4CCE36D-93DC-AE30-6752-3D3B591A38CC}"/>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175260</xdr:colOff>
      <xdr:row>28</xdr:row>
      <xdr:rowOff>53340</xdr:rowOff>
    </xdr:from>
    <xdr:to>
      <xdr:col>1</xdr:col>
      <xdr:colOff>1021080</xdr:colOff>
      <xdr:row>28</xdr:row>
      <xdr:rowOff>1045845</xdr:rowOff>
    </xdr:to>
    <xdr:grpSp>
      <xdr:nvGrpSpPr>
        <xdr:cNvPr id="27" name="Group 26">
          <a:extLst>
            <a:ext uri="{FF2B5EF4-FFF2-40B4-BE49-F238E27FC236}">
              <a16:creationId xmlns:a16="http://schemas.microsoft.com/office/drawing/2014/main" id="{75FE10C2-BC1D-4CCA-8148-5E6809CC30AA}"/>
            </a:ext>
            <a:ext uri="{C183D7F6-B498-43B3-948B-1728B52AA6E4}">
              <adec:decorative xmlns:adec="http://schemas.microsoft.com/office/drawing/2017/decorative" val="1"/>
            </a:ext>
          </a:extLst>
        </xdr:cNvPr>
        <xdr:cNvGrpSpPr/>
      </xdr:nvGrpSpPr>
      <xdr:grpSpPr>
        <a:xfrm>
          <a:off x="2576921" y="37622661"/>
          <a:ext cx="845820" cy="992505"/>
          <a:chOff x="2523489" y="7468877"/>
          <a:chExt cx="845820" cy="992513"/>
        </a:xfrm>
      </xdr:grpSpPr>
      <xdr:sp macro="" textlink="">
        <xdr:nvSpPr>
          <xdr:cNvPr id="28" name="Check Box 474" descr="CCQ 4%" hidden="1">
            <a:extLst>
              <a:ext uri="{63B3BB69-23CF-44E3-9099-C40C66FF867C}">
                <a14:compatExt xmlns:a14="http://schemas.microsoft.com/office/drawing/2010/main" spid="_x0000_s20954"/>
              </a:ext>
              <a:ext uri="{FF2B5EF4-FFF2-40B4-BE49-F238E27FC236}">
                <a16:creationId xmlns:a16="http://schemas.microsoft.com/office/drawing/2014/main" id="{9C358212-D1E1-A24C-A86B-BB43E86590AF}"/>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29" name="Check Box 475" descr="CCQ 4%" hidden="1">
            <a:extLst>
              <a:ext uri="{63B3BB69-23CF-44E3-9099-C40C66FF867C}">
                <a14:compatExt xmlns:a14="http://schemas.microsoft.com/office/drawing/2010/main" spid="_x0000_s20955"/>
              </a:ext>
              <a:ext uri="{FF2B5EF4-FFF2-40B4-BE49-F238E27FC236}">
                <a16:creationId xmlns:a16="http://schemas.microsoft.com/office/drawing/2014/main" id="{B0136DB0-21E4-39F7-76F9-E2F19CB25223}"/>
              </a:ext>
            </a:extLst>
          </xdr:cNvPr>
          <xdr:cNvSpPr/>
        </xdr:nvSpPr>
        <xdr:spPr bwMode="auto">
          <a:xfrm>
            <a:off x="2523489"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30" name="Check Box 476" descr="CCQ 4%" hidden="1">
            <a:extLst>
              <a:ext uri="{63B3BB69-23CF-44E3-9099-C40C66FF867C}">
                <a14:compatExt xmlns:a14="http://schemas.microsoft.com/office/drawing/2010/main" spid="_x0000_s20956"/>
              </a:ext>
              <a:ext uri="{FF2B5EF4-FFF2-40B4-BE49-F238E27FC236}">
                <a16:creationId xmlns:a16="http://schemas.microsoft.com/office/drawing/2014/main" id="{C2A9047C-E717-EB60-2FBE-6A34ABE20197}"/>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31" name="Check Box 477" descr="CCQ 4%" hidden="1">
            <a:extLst>
              <a:ext uri="{63B3BB69-23CF-44E3-9099-C40C66FF867C}">
                <a14:compatExt xmlns:a14="http://schemas.microsoft.com/office/drawing/2010/main" spid="_x0000_s20957"/>
              </a:ext>
              <a:ext uri="{FF2B5EF4-FFF2-40B4-BE49-F238E27FC236}">
                <a16:creationId xmlns:a16="http://schemas.microsoft.com/office/drawing/2014/main" id="{ED82AB21-2E58-4EF0-980F-2B00A7B1F76C}"/>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175260</xdr:colOff>
      <xdr:row>27</xdr:row>
      <xdr:rowOff>53340</xdr:rowOff>
    </xdr:from>
    <xdr:to>
      <xdr:col>1</xdr:col>
      <xdr:colOff>1021080</xdr:colOff>
      <xdr:row>27</xdr:row>
      <xdr:rowOff>1045845</xdr:rowOff>
    </xdr:to>
    <xdr:grpSp>
      <xdr:nvGrpSpPr>
        <xdr:cNvPr id="32" name="Group 31">
          <a:extLst>
            <a:ext uri="{FF2B5EF4-FFF2-40B4-BE49-F238E27FC236}">
              <a16:creationId xmlns:a16="http://schemas.microsoft.com/office/drawing/2014/main" id="{2BC94A85-060B-41F5-8852-936417FF5DA7}"/>
            </a:ext>
            <a:ext uri="{C183D7F6-B498-43B3-948B-1728B52AA6E4}">
              <adec:decorative xmlns:adec="http://schemas.microsoft.com/office/drawing/2017/decorative" val="1"/>
            </a:ext>
          </a:extLst>
        </xdr:cNvPr>
        <xdr:cNvGrpSpPr/>
      </xdr:nvGrpSpPr>
      <xdr:grpSpPr>
        <a:xfrm>
          <a:off x="2576921" y="34506626"/>
          <a:ext cx="845820" cy="992505"/>
          <a:chOff x="2523489" y="7468877"/>
          <a:chExt cx="845820" cy="992513"/>
        </a:xfrm>
      </xdr:grpSpPr>
      <xdr:sp macro="" textlink="">
        <xdr:nvSpPr>
          <xdr:cNvPr id="33" name="Check Box 482" descr="CCQ 4%" hidden="1">
            <a:extLst>
              <a:ext uri="{63B3BB69-23CF-44E3-9099-C40C66FF867C}">
                <a14:compatExt xmlns:a14="http://schemas.microsoft.com/office/drawing/2010/main" spid="_x0000_s20962"/>
              </a:ext>
              <a:ext uri="{FF2B5EF4-FFF2-40B4-BE49-F238E27FC236}">
                <a16:creationId xmlns:a16="http://schemas.microsoft.com/office/drawing/2014/main" id="{C81A990E-6217-C975-BA5D-CEE5EBC25899}"/>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34" name="Check Box 483" descr="CCQ 4%" hidden="1">
            <a:extLst>
              <a:ext uri="{63B3BB69-23CF-44E3-9099-C40C66FF867C}">
                <a14:compatExt xmlns:a14="http://schemas.microsoft.com/office/drawing/2010/main" spid="_x0000_s20963"/>
              </a:ext>
              <a:ext uri="{FF2B5EF4-FFF2-40B4-BE49-F238E27FC236}">
                <a16:creationId xmlns:a16="http://schemas.microsoft.com/office/drawing/2014/main" id="{22D97820-04B4-8E1B-00F9-E8420B964790}"/>
              </a:ext>
            </a:extLst>
          </xdr:cNvPr>
          <xdr:cNvSpPr/>
        </xdr:nvSpPr>
        <xdr:spPr bwMode="auto">
          <a:xfrm>
            <a:off x="2523489"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35" name="Check Box 484" descr="CCQ 4%" hidden="1">
            <a:extLst>
              <a:ext uri="{63B3BB69-23CF-44E3-9099-C40C66FF867C}">
                <a14:compatExt xmlns:a14="http://schemas.microsoft.com/office/drawing/2010/main" spid="_x0000_s20964"/>
              </a:ext>
              <a:ext uri="{FF2B5EF4-FFF2-40B4-BE49-F238E27FC236}">
                <a16:creationId xmlns:a16="http://schemas.microsoft.com/office/drawing/2014/main" id="{347AD5F2-8FC3-1A16-06D6-877D2A91EAF4}"/>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36" name="Check Box 485" descr="CCQ 4%" hidden="1">
            <a:extLst>
              <a:ext uri="{63B3BB69-23CF-44E3-9099-C40C66FF867C}">
                <a14:compatExt xmlns:a14="http://schemas.microsoft.com/office/drawing/2010/main" spid="_x0000_s20965"/>
              </a:ext>
              <a:ext uri="{FF2B5EF4-FFF2-40B4-BE49-F238E27FC236}">
                <a16:creationId xmlns:a16="http://schemas.microsoft.com/office/drawing/2014/main" id="{250C14DC-1DE2-FBC5-E241-071D33A5D870}"/>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175260</xdr:colOff>
      <xdr:row>26</xdr:row>
      <xdr:rowOff>53340</xdr:rowOff>
    </xdr:from>
    <xdr:to>
      <xdr:col>1</xdr:col>
      <xdr:colOff>1021080</xdr:colOff>
      <xdr:row>26</xdr:row>
      <xdr:rowOff>1045845</xdr:rowOff>
    </xdr:to>
    <xdr:grpSp>
      <xdr:nvGrpSpPr>
        <xdr:cNvPr id="37" name="Group 36">
          <a:extLst>
            <a:ext uri="{FF2B5EF4-FFF2-40B4-BE49-F238E27FC236}">
              <a16:creationId xmlns:a16="http://schemas.microsoft.com/office/drawing/2014/main" id="{27DE4C14-53D7-430B-822E-74A2354584A4}"/>
            </a:ext>
            <a:ext uri="{C183D7F6-B498-43B3-948B-1728B52AA6E4}">
              <adec:decorative xmlns:adec="http://schemas.microsoft.com/office/drawing/2017/decorative" val="1"/>
            </a:ext>
          </a:extLst>
        </xdr:cNvPr>
        <xdr:cNvGrpSpPr/>
      </xdr:nvGrpSpPr>
      <xdr:grpSpPr>
        <a:xfrm>
          <a:off x="2576921" y="30295216"/>
          <a:ext cx="845820" cy="992505"/>
          <a:chOff x="2523489" y="7468877"/>
          <a:chExt cx="845820" cy="992513"/>
        </a:xfrm>
      </xdr:grpSpPr>
      <xdr:sp macro="" textlink="">
        <xdr:nvSpPr>
          <xdr:cNvPr id="38" name="Check Box 490" descr="CCQ 4%" hidden="1">
            <a:extLst>
              <a:ext uri="{63B3BB69-23CF-44E3-9099-C40C66FF867C}">
                <a14:compatExt xmlns:a14="http://schemas.microsoft.com/office/drawing/2010/main" spid="_x0000_s20970"/>
              </a:ext>
              <a:ext uri="{FF2B5EF4-FFF2-40B4-BE49-F238E27FC236}">
                <a16:creationId xmlns:a16="http://schemas.microsoft.com/office/drawing/2014/main" id="{FA7B0D92-F7F4-B32C-7B39-CABDAFDCE234}"/>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39" name="Check Box 491" descr="CCQ 4%" hidden="1">
            <a:extLst>
              <a:ext uri="{63B3BB69-23CF-44E3-9099-C40C66FF867C}">
                <a14:compatExt xmlns:a14="http://schemas.microsoft.com/office/drawing/2010/main" spid="_x0000_s20971"/>
              </a:ext>
              <a:ext uri="{FF2B5EF4-FFF2-40B4-BE49-F238E27FC236}">
                <a16:creationId xmlns:a16="http://schemas.microsoft.com/office/drawing/2014/main" id="{26E53987-9F3C-0CBE-67BC-3183FF0A38FD}"/>
              </a:ext>
            </a:extLst>
          </xdr:cNvPr>
          <xdr:cNvSpPr/>
        </xdr:nvSpPr>
        <xdr:spPr bwMode="auto">
          <a:xfrm>
            <a:off x="2523489"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40" name="Check Box 492" descr="CCQ 4%" hidden="1">
            <a:extLst>
              <a:ext uri="{63B3BB69-23CF-44E3-9099-C40C66FF867C}">
                <a14:compatExt xmlns:a14="http://schemas.microsoft.com/office/drawing/2010/main" spid="_x0000_s20972"/>
              </a:ext>
              <a:ext uri="{FF2B5EF4-FFF2-40B4-BE49-F238E27FC236}">
                <a16:creationId xmlns:a16="http://schemas.microsoft.com/office/drawing/2014/main" id="{8849CD3D-D43B-143F-6AAE-DC1FFEC53DBA}"/>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41" name="Check Box 493" descr="CCQ 4%" hidden="1">
            <a:extLst>
              <a:ext uri="{63B3BB69-23CF-44E3-9099-C40C66FF867C}">
                <a14:compatExt xmlns:a14="http://schemas.microsoft.com/office/drawing/2010/main" spid="_x0000_s20973"/>
              </a:ext>
              <a:ext uri="{FF2B5EF4-FFF2-40B4-BE49-F238E27FC236}">
                <a16:creationId xmlns:a16="http://schemas.microsoft.com/office/drawing/2014/main" id="{F579996D-27E8-A93F-91F7-26A979562557}"/>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37</xdr:row>
      <xdr:rowOff>236220</xdr:rowOff>
    </xdr:from>
    <xdr:to>
      <xdr:col>1</xdr:col>
      <xdr:colOff>1082040</xdr:colOff>
      <xdr:row>37</xdr:row>
      <xdr:rowOff>1228725</xdr:rowOff>
    </xdr:to>
    <xdr:grpSp>
      <xdr:nvGrpSpPr>
        <xdr:cNvPr id="42" name="Group 41">
          <a:extLst>
            <a:ext uri="{FF2B5EF4-FFF2-40B4-BE49-F238E27FC236}">
              <a16:creationId xmlns:a16="http://schemas.microsoft.com/office/drawing/2014/main" id="{E96A3966-A625-4F11-8454-966A67BFF20A}"/>
            </a:ext>
            <a:ext uri="{C183D7F6-B498-43B3-948B-1728B52AA6E4}">
              <adec:decorative xmlns:adec="http://schemas.microsoft.com/office/drawing/2017/decorative" val="1"/>
            </a:ext>
          </a:extLst>
        </xdr:cNvPr>
        <xdr:cNvGrpSpPr/>
      </xdr:nvGrpSpPr>
      <xdr:grpSpPr>
        <a:xfrm>
          <a:off x="2637881" y="50133613"/>
          <a:ext cx="845820" cy="992505"/>
          <a:chOff x="2523497" y="7468870"/>
          <a:chExt cx="845820" cy="992505"/>
        </a:xfrm>
      </xdr:grpSpPr>
      <xdr:sp macro="" textlink="">
        <xdr:nvSpPr>
          <xdr:cNvPr id="43" name="Check Box 500" descr="CCQ 4%" hidden="1">
            <a:extLst>
              <a:ext uri="{63B3BB69-23CF-44E3-9099-C40C66FF867C}">
                <a14:compatExt xmlns:a14="http://schemas.microsoft.com/office/drawing/2010/main" spid="_x0000_s20980"/>
              </a:ext>
              <a:ext uri="{FF2B5EF4-FFF2-40B4-BE49-F238E27FC236}">
                <a16:creationId xmlns:a16="http://schemas.microsoft.com/office/drawing/2014/main" id="{9E0D2C51-026C-6657-3C38-D2E34D653961}"/>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4" name="Check Box 501" descr="CCQ 4%" hidden="1">
            <a:extLst>
              <a:ext uri="{63B3BB69-23CF-44E3-9099-C40C66FF867C}">
                <a14:compatExt xmlns:a14="http://schemas.microsoft.com/office/drawing/2010/main" spid="_x0000_s20981"/>
              </a:ext>
              <a:ext uri="{FF2B5EF4-FFF2-40B4-BE49-F238E27FC236}">
                <a16:creationId xmlns:a16="http://schemas.microsoft.com/office/drawing/2014/main" id="{9FBB42D2-7C63-AEA3-470D-910FA4F17C47}"/>
              </a:ext>
            </a:extLst>
          </xdr:cNvPr>
          <xdr:cNvSpPr/>
        </xdr:nvSpPr>
        <xdr:spPr bwMode="auto">
          <a:xfrm>
            <a:off x="2523497" y="7468870"/>
            <a:ext cx="845820" cy="398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45" name="Check Box 502" descr="CCQ 4%" hidden="1">
            <a:extLst>
              <a:ext uri="{63B3BB69-23CF-44E3-9099-C40C66FF867C}">
                <a14:compatExt xmlns:a14="http://schemas.microsoft.com/office/drawing/2010/main" spid="_x0000_s20982"/>
              </a:ext>
              <a:ext uri="{FF2B5EF4-FFF2-40B4-BE49-F238E27FC236}">
                <a16:creationId xmlns:a16="http://schemas.microsoft.com/office/drawing/2014/main" id="{DE58DC19-EB5F-D2D6-AAF8-B105C829B3C9}"/>
              </a:ext>
            </a:extLst>
          </xdr:cNvPr>
          <xdr:cNvSpPr/>
        </xdr:nvSpPr>
        <xdr:spPr bwMode="auto">
          <a:xfrm>
            <a:off x="2529205" y="8136697"/>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46" name="Check Box 503" descr="CCQ 4%" hidden="1">
            <a:extLst>
              <a:ext uri="{63B3BB69-23CF-44E3-9099-C40C66FF867C}">
                <a14:compatExt xmlns:a14="http://schemas.microsoft.com/office/drawing/2010/main" spid="_x0000_s20983"/>
              </a:ext>
              <a:ext uri="{FF2B5EF4-FFF2-40B4-BE49-F238E27FC236}">
                <a16:creationId xmlns:a16="http://schemas.microsoft.com/office/drawing/2014/main" id="{3BEC9A45-7EA2-608D-FB38-4E4DB41D3A73}"/>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243840</xdr:colOff>
      <xdr:row>29</xdr:row>
      <xdr:rowOff>76200</xdr:rowOff>
    </xdr:from>
    <xdr:to>
      <xdr:col>1</xdr:col>
      <xdr:colOff>1089660</xdr:colOff>
      <xdr:row>29</xdr:row>
      <xdr:rowOff>1068705</xdr:rowOff>
    </xdr:to>
    <xdr:grpSp>
      <xdr:nvGrpSpPr>
        <xdr:cNvPr id="47" name="Group 46">
          <a:extLst>
            <a:ext uri="{FF2B5EF4-FFF2-40B4-BE49-F238E27FC236}">
              <a16:creationId xmlns:a16="http://schemas.microsoft.com/office/drawing/2014/main" id="{8882D96A-4EA3-476A-8DD8-930AB4BBD8BF}"/>
            </a:ext>
            <a:ext uri="{C183D7F6-B498-43B3-948B-1728B52AA6E4}">
              <adec:decorative xmlns:adec="http://schemas.microsoft.com/office/drawing/2017/decorative" val="1"/>
            </a:ext>
          </a:extLst>
        </xdr:cNvPr>
        <xdr:cNvGrpSpPr/>
      </xdr:nvGrpSpPr>
      <xdr:grpSpPr>
        <a:xfrm>
          <a:off x="2645501" y="38842950"/>
          <a:ext cx="845820" cy="992505"/>
          <a:chOff x="2523490" y="7468870"/>
          <a:chExt cx="845820" cy="992505"/>
        </a:xfrm>
      </xdr:grpSpPr>
      <xdr:sp macro="" textlink="">
        <xdr:nvSpPr>
          <xdr:cNvPr id="48" name="Check Box 513" descr="CCQ 4%" hidden="1">
            <a:extLst>
              <a:ext uri="{63B3BB69-23CF-44E3-9099-C40C66FF867C}">
                <a14:compatExt xmlns:a14="http://schemas.microsoft.com/office/drawing/2010/main" spid="_x0000_s20993"/>
              </a:ext>
              <a:ext uri="{FF2B5EF4-FFF2-40B4-BE49-F238E27FC236}">
                <a16:creationId xmlns:a16="http://schemas.microsoft.com/office/drawing/2014/main" id="{7B0FA48C-E8A4-A182-2CE4-4A2813144574}"/>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9" name="Check Box 514" descr="CCQ 4%" hidden="1">
            <a:extLst>
              <a:ext uri="{63B3BB69-23CF-44E3-9099-C40C66FF867C}">
                <a14:compatExt xmlns:a14="http://schemas.microsoft.com/office/drawing/2010/main" spid="_x0000_s20994"/>
              </a:ext>
              <a:ext uri="{FF2B5EF4-FFF2-40B4-BE49-F238E27FC236}">
                <a16:creationId xmlns:a16="http://schemas.microsoft.com/office/drawing/2014/main" id="{9AC99A5B-B8AA-F3B7-9580-A3D54A717E08}"/>
              </a:ext>
            </a:extLst>
          </xdr:cNvPr>
          <xdr:cNvSpPr/>
        </xdr:nvSpPr>
        <xdr:spPr bwMode="auto">
          <a:xfrm>
            <a:off x="2523490" y="7468870"/>
            <a:ext cx="845820" cy="398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0" name="Check Box 515" descr="CCQ 4%" hidden="1">
            <a:extLst>
              <a:ext uri="{63B3BB69-23CF-44E3-9099-C40C66FF867C}">
                <a14:compatExt xmlns:a14="http://schemas.microsoft.com/office/drawing/2010/main" spid="_x0000_s20995"/>
              </a:ext>
              <a:ext uri="{FF2B5EF4-FFF2-40B4-BE49-F238E27FC236}">
                <a16:creationId xmlns:a16="http://schemas.microsoft.com/office/drawing/2014/main" id="{3EE844DC-723A-1C2F-F26E-3C42A4899BA4}"/>
              </a:ext>
            </a:extLst>
          </xdr:cNvPr>
          <xdr:cNvSpPr/>
        </xdr:nvSpPr>
        <xdr:spPr bwMode="auto">
          <a:xfrm>
            <a:off x="2529205" y="8136697"/>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51" name="Check Box 516" descr="CCQ 4%" hidden="1">
            <a:extLst>
              <a:ext uri="{63B3BB69-23CF-44E3-9099-C40C66FF867C}">
                <a14:compatExt xmlns:a14="http://schemas.microsoft.com/office/drawing/2010/main" spid="_x0000_s20996"/>
              </a:ext>
              <a:ext uri="{FF2B5EF4-FFF2-40B4-BE49-F238E27FC236}">
                <a16:creationId xmlns:a16="http://schemas.microsoft.com/office/drawing/2014/main" id="{DE786921-5FA7-BB05-86A7-D087BD4C6EDA}"/>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18</xdr:row>
      <xdr:rowOff>205740</xdr:rowOff>
    </xdr:from>
    <xdr:to>
      <xdr:col>1</xdr:col>
      <xdr:colOff>1082040</xdr:colOff>
      <xdr:row>18</xdr:row>
      <xdr:rowOff>1198245</xdr:rowOff>
    </xdr:to>
    <xdr:grpSp>
      <xdr:nvGrpSpPr>
        <xdr:cNvPr id="52" name="Group 51">
          <a:extLst>
            <a:ext uri="{FF2B5EF4-FFF2-40B4-BE49-F238E27FC236}">
              <a16:creationId xmlns:a16="http://schemas.microsoft.com/office/drawing/2014/main" id="{D6D1A87B-EB36-426B-9656-BE54FD38D9DD}"/>
            </a:ext>
            <a:ext uri="{C183D7F6-B498-43B3-948B-1728B52AA6E4}">
              <adec:decorative xmlns:adec="http://schemas.microsoft.com/office/drawing/2017/decorative" val="1"/>
            </a:ext>
          </a:extLst>
        </xdr:cNvPr>
        <xdr:cNvGrpSpPr/>
      </xdr:nvGrpSpPr>
      <xdr:grpSpPr>
        <a:xfrm>
          <a:off x="2637881" y="18310044"/>
          <a:ext cx="845820" cy="992505"/>
          <a:chOff x="2523497" y="7468877"/>
          <a:chExt cx="845820" cy="992513"/>
        </a:xfrm>
      </xdr:grpSpPr>
      <xdr:sp macro="" textlink="">
        <xdr:nvSpPr>
          <xdr:cNvPr id="53" name="Check Box 437" descr="CCQ 4%" hidden="1">
            <a:extLst>
              <a:ext uri="{63B3BB69-23CF-44E3-9099-C40C66FF867C}">
                <a14:compatExt xmlns:a14="http://schemas.microsoft.com/office/drawing/2010/main" spid="_x0000_s20917"/>
              </a:ext>
              <a:ext uri="{FF2B5EF4-FFF2-40B4-BE49-F238E27FC236}">
                <a16:creationId xmlns:a16="http://schemas.microsoft.com/office/drawing/2014/main" id="{D26A05AB-650E-20B6-1CF4-B7CFE900CB78}"/>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54" name="Check Box 438" descr="CCQ 4%" hidden="1">
            <a:extLst>
              <a:ext uri="{63B3BB69-23CF-44E3-9099-C40C66FF867C}">
                <a14:compatExt xmlns:a14="http://schemas.microsoft.com/office/drawing/2010/main" spid="_x0000_s20918"/>
              </a:ext>
              <a:ext uri="{FF2B5EF4-FFF2-40B4-BE49-F238E27FC236}">
                <a16:creationId xmlns:a16="http://schemas.microsoft.com/office/drawing/2014/main" id="{7A2731BE-ECD5-62B2-6913-C8D4152A4083}"/>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5" name="Check Box 439" descr="CCQ 4%" hidden="1">
            <a:extLst>
              <a:ext uri="{63B3BB69-23CF-44E3-9099-C40C66FF867C}">
                <a14:compatExt xmlns:a14="http://schemas.microsoft.com/office/drawing/2010/main" spid="_x0000_s20919"/>
              </a:ext>
              <a:ext uri="{FF2B5EF4-FFF2-40B4-BE49-F238E27FC236}">
                <a16:creationId xmlns:a16="http://schemas.microsoft.com/office/drawing/2014/main" id="{6F1AFBBD-D00C-3757-4FE5-4FCD87353C74}"/>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56" name="Check Box 440" descr="CCQ 4%" hidden="1">
            <a:extLst>
              <a:ext uri="{63B3BB69-23CF-44E3-9099-C40C66FF867C}">
                <a14:compatExt xmlns:a14="http://schemas.microsoft.com/office/drawing/2010/main" spid="_x0000_s20920"/>
              </a:ext>
              <a:ext uri="{FF2B5EF4-FFF2-40B4-BE49-F238E27FC236}">
                <a16:creationId xmlns:a16="http://schemas.microsoft.com/office/drawing/2014/main" id="{979BFDCA-27C9-D733-44F5-D592E92EC8D4}"/>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18</xdr:row>
      <xdr:rowOff>205740</xdr:rowOff>
    </xdr:from>
    <xdr:to>
      <xdr:col>1</xdr:col>
      <xdr:colOff>1082040</xdr:colOff>
      <xdr:row>18</xdr:row>
      <xdr:rowOff>1198245</xdr:rowOff>
    </xdr:to>
    <xdr:grpSp>
      <xdr:nvGrpSpPr>
        <xdr:cNvPr id="57" name="Group 56">
          <a:extLst>
            <a:ext uri="{FF2B5EF4-FFF2-40B4-BE49-F238E27FC236}">
              <a16:creationId xmlns:a16="http://schemas.microsoft.com/office/drawing/2014/main" id="{454B33AD-B18F-463C-90CF-D5C63EB64789}"/>
            </a:ext>
            <a:ext uri="{C183D7F6-B498-43B3-948B-1728B52AA6E4}">
              <adec:decorative xmlns:adec="http://schemas.microsoft.com/office/drawing/2017/decorative" val="1"/>
            </a:ext>
          </a:extLst>
        </xdr:cNvPr>
        <xdr:cNvGrpSpPr/>
      </xdr:nvGrpSpPr>
      <xdr:grpSpPr>
        <a:xfrm>
          <a:off x="2637881" y="18310044"/>
          <a:ext cx="845820" cy="992505"/>
          <a:chOff x="2523497" y="7468877"/>
          <a:chExt cx="845820" cy="992513"/>
        </a:xfrm>
      </xdr:grpSpPr>
      <xdr:sp macro="" textlink="">
        <xdr:nvSpPr>
          <xdr:cNvPr id="58" name="Check Box 441" descr="CCQ 4%" hidden="1">
            <a:extLst>
              <a:ext uri="{63B3BB69-23CF-44E3-9099-C40C66FF867C}">
                <a14:compatExt xmlns:a14="http://schemas.microsoft.com/office/drawing/2010/main" spid="_x0000_s20921"/>
              </a:ext>
              <a:ext uri="{FF2B5EF4-FFF2-40B4-BE49-F238E27FC236}">
                <a16:creationId xmlns:a16="http://schemas.microsoft.com/office/drawing/2014/main" id="{61625332-CA3C-8DF3-7FC7-0D3486E6C99C}"/>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59" name="Check Box 442" descr="CCQ 4%" hidden="1">
            <a:extLst>
              <a:ext uri="{63B3BB69-23CF-44E3-9099-C40C66FF867C}">
                <a14:compatExt xmlns:a14="http://schemas.microsoft.com/office/drawing/2010/main" spid="_x0000_s20922"/>
              </a:ext>
              <a:ext uri="{FF2B5EF4-FFF2-40B4-BE49-F238E27FC236}">
                <a16:creationId xmlns:a16="http://schemas.microsoft.com/office/drawing/2014/main" id="{5F855153-AB7C-AD8F-F04A-28CC5159BE0C}"/>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60" name="Check Box 443" descr="CCQ 4%" hidden="1">
            <a:extLst>
              <a:ext uri="{63B3BB69-23CF-44E3-9099-C40C66FF867C}">
                <a14:compatExt xmlns:a14="http://schemas.microsoft.com/office/drawing/2010/main" spid="_x0000_s20923"/>
              </a:ext>
              <a:ext uri="{FF2B5EF4-FFF2-40B4-BE49-F238E27FC236}">
                <a16:creationId xmlns:a16="http://schemas.microsoft.com/office/drawing/2014/main" id="{D39D71FD-2080-71D8-81FA-1C02E3E03E23}"/>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1" name="Check Box 444" descr="CCQ 4%" hidden="1">
            <a:extLst>
              <a:ext uri="{63B3BB69-23CF-44E3-9099-C40C66FF867C}">
                <a14:compatExt xmlns:a14="http://schemas.microsoft.com/office/drawing/2010/main" spid="_x0000_s20924"/>
              </a:ext>
              <a:ext uri="{FF2B5EF4-FFF2-40B4-BE49-F238E27FC236}">
                <a16:creationId xmlns:a16="http://schemas.microsoft.com/office/drawing/2014/main" id="{170A2DAB-9B16-D6D0-3B64-538C79876615}"/>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19</xdr:row>
      <xdr:rowOff>205740</xdr:rowOff>
    </xdr:from>
    <xdr:to>
      <xdr:col>1</xdr:col>
      <xdr:colOff>1082040</xdr:colOff>
      <xdr:row>19</xdr:row>
      <xdr:rowOff>1198245</xdr:rowOff>
    </xdr:to>
    <xdr:grpSp>
      <xdr:nvGrpSpPr>
        <xdr:cNvPr id="62" name="Group 61">
          <a:extLst>
            <a:ext uri="{FF2B5EF4-FFF2-40B4-BE49-F238E27FC236}">
              <a16:creationId xmlns:a16="http://schemas.microsoft.com/office/drawing/2014/main" id="{56457559-9CB2-466C-82EF-585DDF7235C0}"/>
            </a:ext>
            <a:ext uri="{C183D7F6-B498-43B3-948B-1728B52AA6E4}">
              <adec:decorative xmlns:adec="http://schemas.microsoft.com/office/drawing/2017/decorative" val="1"/>
            </a:ext>
          </a:extLst>
        </xdr:cNvPr>
        <xdr:cNvGrpSpPr/>
      </xdr:nvGrpSpPr>
      <xdr:grpSpPr>
        <a:xfrm>
          <a:off x="2637881" y="21473704"/>
          <a:ext cx="845820" cy="992505"/>
          <a:chOff x="2523497" y="7468877"/>
          <a:chExt cx="845820" cy="992513"/>
        </a:xfrm>
      </xdr:grpSpPr>
      <xdr:sp macro="" textlink="">
        <xdr:nvSpPr>
          <xdr:cNvPr id="63" name="Check Box 437" descr="CCQ 4%" hidden="1">
            <a:extLst>
              <a:ext uri="{63B3BB69-23CF-44E3-9099-C40C66FF867C}">
                <a14:compatExt xmlns:a14="http://schemas.microsoft.com/office/drawing/2010/main" spid="_x0000_s20917"/>
              </a:ext>
              <a:ext uri="{FF2B5EF4-FFF2-40B4-BE49-F238E27FC236}">
                <a16:creationId xmlns:a16="http://schemas.microsoft.com/office/drawing/2014/main" id="{FA735DD2-5EC4-DD57-DDCD-540C6B580B6A}"/>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64" name="Check Box 438" descr="CCQ 4%" hidden="1">
            <a:extLst>
              <a:ext uri="{63B3BB69-23CF-44E3-9099-C40C66FF867C}">
                <a14:compatExt xmlns:a14="http://schemas.microsoft.com/office/drawing/2010/main" spid="_x0000_s20918"/>
              </a:ext>
              <a:ext uri="{FF2B5EF4-FFF2-40B4-BE49-F238E27FC236}">
                <a16:creationId xmlns:a16="http://schemas.microsoft.com/office/drawing/2014/main" id="{50052F59-86A1-2F02-D9A4-B140ADC477C3}"/>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65" name="Check Box 439" descr="CCQ 4%" hidden="1">
            <a:extLst>
              <a:ext uri="{63B3BB69-23CF-44E3-9099-C40C66FF867C}">
                <a14:compatExt xmlns:a14="http://schemas.microsoft.com/office/drawing/2010/main" spid="_x0000_s20919"/>
              </a:ext>
              <a:ext uri="{FF2B5EF4-FFF2-40B4-BE49-F238E27FC236}">
                <a16:creationId xmlns:a16="http://schemas.microsoft.com/office/drawing/2014/main" id="{32211566-F41F-C51B-363E-CAF28A9839C6}"/>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6" name="Check Box 440" descr="CCQ 4%" hidden="1">
            <a:extLst>
              <a:ext uri="{63B3BB69-23CF-44E3-9099-C40C66FF867C}">
                <a14:compatExt xmlns:a14="http://schemas.microsoft.com/office/drawing/2010/main" spid="_x0000_s20920"/>
              </a:ext>
              <a:ext uri="{FF2B5EF4-FFF2-40B4-BE49-F238E27FC236}">
                <a16:creationId xmlns:a16="http://schemas.microsoft.com/office/drawing/2014/main" id="{DDAE1445-ED43-DB7D-0C8E-70D182445F6D}"/>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19</xdr:row>
      <xdr:rowOff>205740</xdr:rowOff>
    </xdr:from>
    <xdr:to>
      <xdr:col>1</xdr:col>
      <xdr:colOff>1082040</xdr:colOff>
      <xdr:row>19</xdr:row>
      <xdr:rowOff>1198245</xdr:rowOff>
    </xdr:to>
    <xdr:grpSp>
      <xdr:nvGrpSpPr>
        <xdr:cNvPr id="67" name="Group 66">
          <a:extLst>
            <a:ext uri="{FF2B5EF4-FFF2-40B4-BE49-F238E27FC236}">
              <a16:creationId xmlns:a16="http://schemas.microsoft.com/office/drawing/2014/main" id="{C3861B62-D9B1-4D6E-AD21-636BDF7D54BB}"/>
            </a:ext>
            <a:ext uri="{C183D7F6-B498-43B3-948B-1728B52AA6E4}">
              <adec:decorative xmlns:adec="http://schemas.microsoft.com/office/drawing/2017/decorative" val="1"/>
            </a:ext>
          </a:extLst>
        </xdr:cNvPr>
        <xdr:cNvGrpSpPr/>
      </xdr:nvGrpSpPr>
      <xdr:grpSpPr>
        <a:xfrm>
          <a:off x="2637881" y="21473704"/>
          <a:ext cx="845820" cy="992505"/>
          <a:chOff x="2523497" y="7468877"/>
          <a:chExt cx="845820" cy="992513"/>
        </a:xfrm>
      </xdr:grpSpPr>
      <xdr:sp macro="" textlink="">
        <xdr:nvSpPr>
          <xdr:cNvPr id="68" name="Check Box 441" descr="CCQ 4%" hidden="1">
            <a:extLst>
              <a:ext uri="{63B3BB69-23CF-44E3-9099-C40C66FF867C}">
                <a14:compatExt xmlns:a14="http://schemas.microsoft.com/office/drawing/2010/main" spid="_x0000_s20921"/>
              </a:ext>
              <a:ext uri="{FF2B5EF4-FFF2-40B4-BE49-F238E27FC236}">
                <a16:creationId xmlns:a16="http://schemas.microsoft.com/office/drawing/2014/main" id="{C9634EC9-6AB1-E6C2-AAAF-11FCCF9CC70D}"/>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69" name="Check Box 442" descr="CCQ 4%" hidden="1">
            <a:extLst>
              <a:ext uri="{63B3BB69-23CF-44E3-9099-C40C66FF867C}">
                <a14:compatExt xmlns:a14="http://schemas.microsoft.com/office/drawing/2010/main" spid="_x0000_s20922"/>
              </a:ext>
              <a:ext uri="{FF2B5EF4-FFF2-40B4-BE49-F238E27FC236}">
                <a16:creationId xmlns:a16="http://schemas.microsoft.com/office/drawing/2014/main" id="{DCB6B674-33C3-238D-A98D-3F0FA9BE0127}"/>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70" name="Check Box 443" descr="CCQ 4%" hidden="1">
            <a:extLst>
              <a:ext uri="{63B3BB69-23CF-44E3-9099-C40C66FF867C}">
                <a14:compatExt xmlns:a14="http://schemas.microsoft.com/office/drawing/2010/main" spid="_x0000_s20923"/>
              </a:ext>
              <a:ext uri="{FF2B5EF4-FFF2-40B4-BE49-F238E27FC236}">
                <a16:creationId xmlns:a16="http://schemas.microsoft.com/office/drawing/2014/main" id="{822D0B95-9B2C-EB33-7F0C-A585A341FF56}"/>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71" name="Check Box 444" descr="CCQ 4%" hidden="1">
            <a:extLst>
              <a:ext uri="{63B3BB69-23CF-44E3-9099-C40C66FF867C}">
                <a14:compatExt xmlns:a14="http://schemas.microsoft.com/office/drawing/2010/main" spid="_x0000_s20924"/>
              </a:ext>
              <a:ext uri="{FF2B5EF4-FFF2-40B4-BE49-F238E27FC236}">
                <a16:creationId xmlns:a16="http://schemas.microsoft.com/office/drawing/2014/main" id="{6FF8E947-F0C1-0288-1042-0F3E2164E0F9}"/>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16</xdr:row>
      <xdr:rowOff>205740</xdr:rowOff>
    </xdr:from>
    <xdr:to>
      <xdr:col>1</xdr:col>
      <xdr:colOff>1082040</xdr:colOff>
      <xdr:row>16</xdr:row>
      <xdr:rowOff>1198245</xdr:rowOff>
    </xdr:to>
    <xdr:grpSp>
      <xdr:nvGrpSpPr>
        <xdr:cNvPr id="72" name="Group 71">
          <a:extLst>
            <a:ext uri="{FF2B5EF4-FFF2-40B4-BE49-F238E27FC236}">
              <a16:creationId xmlns:a16="http://schemas.microsoft.com/office/drawing/2014/main" id="{AD7C06FC-2B63-4AFF-B494-8822C2DB1ABB}"/>
            </a:ext>
            <a:ext uri="{C183D7F6-B498-43B3-948B-1728B52AA6E4}">
              <adec:decorative xmlns:adec="http://schemas.microsoft.com/office/drawing/2017/decorative" val="1"/>
            </a:ext>
          </a:extLst>
        </xdr:cNvPr>
        <xdr:cNvGrpSpPr/>
      </xdr:nvGrpSpPr>
      <xdr:grpSpPr>
        <a:xfrm>
          <a:off x="2637881" y="13472704"/>
          <a:ext cx="845820" cy="992505"/>
          <a:chOff x="2523497" y="7468877"/>
          <a:chExt cx="845820" cy="992513"/>
        </a:xfrm>
      </xdr:grpSpPr>
      <xdr:sp macro="" textlink="">
        <xdr:nvSpPr>
          <xdr:cNvPr id="73" name="Check Box 437" descr="CCQ 4%" hidden="1">
            <a:extLst>
              <a:ext uri="{63B3BB69-23CF-44E3-9099-C40C66FF867C}">
                <a14:compatExt xmlns:a14="http://schemas.microsoft.com/office/drawing/2010/main" spid="_x0000_s20917"/>
              </a:ext>
              <a:ext uri="{FF2B5EF4-FFF2-40B4-BE49-F238E27FC236}">
                <a16:creationId xmlns:a16="http://schemas.microsoft.com/office/drawing/2014/main" id="{544F0D23-462D-83BE-7B93-C9D9C87D8946}"/>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74" name="Check Box 438" descr="CCQ 4%" hidden="1">
            <a:extLst>
              <a:ext uri="{63B3BB69-23CF-44E3-9099-C40C66FF867C}">
                <a14:compatExt xmlns:a14="http://schemas.microsoft.com/office/drawing/2010/main" spid="_x0000_s20918"/>
              </a:ext>
              <a:ext uri="{FF2B5EF4-FFF2-40B4-BE49-F238E27FC236}">
                <a16:creationId xmlns:a16="http://schemas.microsoft.com/office/drawing/2014/main" id="{E735A5A1-D6FA-CCB5-E75F-5F347E0548AD}"/>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75" name="Check Box 439" descr="CCQ 4%" hidden="1">
            <a:extLst>
              <a:ext uri="{63B3BB69-23CF-44E3-9099-C40C66FF867C}">
                <a14:compatExt xmlns:a14="http://schemas.microsoft.com/office/drawing/2010/main" spid="_x0000_s20919"/>
              </a:ext>
              <a:ext uri="{FF2B5EF4-FFF2-40B4-BE49-F238E27FC236}">
                <a16:creationId xmlns:a16="http://schemas.microsoft.com/office/drawing/2014/main" id="{1BBDEAD4-6E5F-834A-CD9C-34CA1AD70AD6}"/>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76" name="Check Box 440" descr="CCQ 4%" hidden="1">
            <a:extLst>
              <a:ext uri="{63B3BB69-23CF-44E3-9099-C40C66FF867C}">
                <a14:compatExt xmlns:a14="http://schemas.microsoft.com/office/drawing/2010/main" spid="_x0000_s20920"/>
              </a:ext>
              <a:ext uri="{FF2B5EF4-FFF2-40B4-BE49-F238E27FC236}">
                <a16:creationId xmlns:a16="http://schemas.microsoft.com/office/drawing/2014/main" id="{F3E693E7-CD12-67BE-7412-3C7AD07E8B72}"/>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16</xdr:row>
      <xdr:rowOff>205740</xdr:rowOff>
    </xdr:from>
    <xdr:to>
      <xdr:col>1</xdr:col>
      <xdr:colOff>1082040</xdr:colOff>
      <xdr:row>16</xdr:row>
      <xdr:rowOff>1198245</xdr:rowOff>
    </xdr:to>
    <xdr:grpSp>
      <xdr:nvGrpSpPr>
        <xdr:cNvPr id="77" name="Group 76">
          <a:extLst>
            <a:ext uri="{FF2B5EF4-FFF2-40B4-BE49-F238E27FC236}">
              <a16:creationId xmlns:a16="http://schemas.microsoft.com/office/drawing/2014/main" id="{15F4DAF6-497E-40E9-BC36-D40E37BD4F11}"/>
            </a:ext>
            <a:ext uri="{C183D7F6-B498-43B3-948B-1728B52AA6E4}">
              <adec:decorative xmlns:adec="http://schemas.microsoft.com/office/drawing/2017/decorative" val="1"/>
            </a:ext>
          </a:extLst>
        </xdr:cNvPr>
        <xdr:cNvGrpSpPr/>
      </xdr:nvGrpSpPr>
      <xdr:grpSpPr>
        <a:xfrm>
          <a:off x="2637881" y="13472704"/>
          <a:ext cx="845820" cy="992505"/>
          <a:chOff x="2523497" y="7468877"/>
          <a:chExt cx="845820" cy="992513"/>
        </a:xfrm>
      </xdr:grpSpPr>
      <xdr:sp macro="" textlink="">
        <xdr:nvSpPr>
          <xdr:cNvPr id="78" name="Check Box 441" descr="CCQ 4%" hidden="1">
            <a:extLst>
              <a:ext uri="{63B3BB69-23CF-44E3-9099-C40C66FF867C}">
                <a14:compatExt xmlns:a14="http://schemas.microsoft.com/office/drawing/2010/main" spid="_x0000_s20921"/>
              </a:ext>
              <a:ext uri="{FF2B5EF4-FFF2-40B4-BE49-F238E27FC236}">
                <a16:creationId xmlns:a16="http://schemas.microsoft.com/office/drawing/2014/main" id="{429CEDCC-3774-6AE1-BAC8-ACEDFAEC69B1}"/>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79" name="Check Box 442" descr="CCQ 4%" hidden="1">
            <a:extLst>
              <a:ext uri="{63B3BB69-23CF-44E3-9099-C40C66FF867C}">
                <a14:compatExt xmlns:a14="http://schemas.microsoft.com/office/drawing/2010/main" spid="_x0000_s20922"/>
              </a:ext>
              <a:ext uri="{FF2B5EF4-FFF2-40B4-BE49-F238E27FC236}">
                <a16:creationId xmlns:a16="http://schemas.microsoft.com/office/drawing/2014/main" id="{348DC64A-1BA2-2295-4CE8-8330A12DF8AC}"/>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80" name="Check Box 443" descr="CCQ 4%" hidden="1">
            <a:extLst>
              <a:ext uri="{63B3BB69-23CF-44E3-9099-C40C66FF867C}">
                <a14:compatExt xmlns:a14="http://schemas.microsoft.com/office/drawing/2010/main" spid="_x0000_s20923"/>
              </a:ext>
              <a:ext uri="{FF2B5EF4-FFF2-40B4-BE49-F238E27FC236}">
                <a16:creationId xmlns:a16="http://schemas.microsoft.com/office/drawing/2014/main" id="{27BF9B1E-8CDF-4D32-3637-6A89EC22905A}"/>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81" name="Check Box 444" descr="CCQ 4%" hidden="1">
            <a:extLst>
              <a:ext uri="{63B3BB69-23CF-44E3-9099-C40C66FF867C}">
                <a14:compatExt xmlns:a14="http://schemas.microsoft.com/office/drawing/2010/main" spid="_x0000_s20924"/>
              </a:ext>
              <a:ext uri="{FF2B5EF4-FFF2-40B4-BE49-F238E27FC236}">
                <a16:creationId xmlns:a16="http://schemas.microsoft.com/office/drawing/2014/main" id="{B31FD314-6DB0-78EE-0CCF-15926A13E3E8}"/>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17</xdr:row>
      <xdr:rowOff>205740</xdr:rowOff>
    </xdr:from>
    <xdr:to>
      <xdr:col>1</xdr:col>
      <xdr:colOff>1082040</xdr:colOff>
      <xdr:row>17</xdr:row>
      <xdr:rowOff>1198245</xdr:rowOff>
    </xdr:to>
    <xdr:grpSp>
      <xdr:nvGrpSpPr>
        <xdr:cNvPr id="82" name="Group 81">
          <a:extLst>
            <a:ext uri="{FF2B5EF4-FFF2-40B4-BE49-F238E27FC236}">
              <a16:creationId xmlns:a16="http://schemas.microsoft.com/office/drawing/2014/main" id="{FB68E915-6F31-4CC8-9BAB-7652230FC385}"/>
            </a:ext>
            <a:ext uri="{C183D7F6-B498-43B3-948B-1728B52AA6E4}">
              <adec:decorative xmlns:adec="http://schemas.microsoft.com/office/drawing/2017/decorative" val="1"/>
            </a:ext>
          </a:extLst>
        </xdr:cNvPr>
        <xdr:cNvGrpSpPr/>
      </xdr:nvGrpSpPr>
      <xdr:grpSpPr>
        <a:xfrm>
          <a:off x="2637881" y="15670259"/>
          <a:ext cx="845820" cy="992505"/>
          <a:chOff x="2523497" y="7468877"/>
          <a:chExt cx="845820" cy="992513"/>
        </a:xfrm>
      </xdr:grpSpPr>
      <xdr:sp macro="" textlink="">
        <xdr:nvSpPr>
          <xdr:cNvPr id="83" name="Check Box 437" descr="CCQ 4%" hidden="1">
            <a:extLst>
              <a:ext uri="{63B3BB69-23CF-44E3-9099-C40C66FF867C}">
                <a14:compatExt xmlns:a14="http://schemas.microsoft.com/office/drawing/2010/main" spid="_x0000_s20917"/>
              </a:ext>
              <a:ext uri="{FF2B5EF4-FFF2-40B4-BE49-F238E27FC236}">
                <a16:creationId xmlns:a16="http://schemas.microsoft.com/office/drawing/2014/main" id="{03076672-886C-685B-840F-80273352DBEC}"/>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84" name="Check Box 438" descr="CCQ 4%" hidden="1">
            <a:extLst>
              <a:ext uri="{63B3BB69-23CF-44E3-9099-C40C66FF867C}">
                <a14:compatExt xmlns:a14="http://schemas.microsoft.com/office/drawing/2010/main" spid="_x0000_s20918"/>
              </a:ext>
              <a:ext uri="{FF2B5EF4-FFF2-40B4-BE49-F238E27FC236}">
                <a16:creationId xmlns:a16="http://schemas.microsoft.com/office/drawing/2014/main" id="{A1F9CE3C-AA3D-28EE-C4FE-8C5CDAF6B1C3}"/>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85" name="Check Box 439" descr="CCQ 4%" hidden="1">
            <a:extLst>
              <a:ext uri="{63B3BB69-23CF-44E3-9099-C40C66FF867C}">
                <a14:compatExt xmlns:a14="http://schemas.microsoft.com/office/drawing/2010/main" spid="_x0000_s20919"/>
              </a:ext>
              <a:ext uri="{FF2B5EF4-FFF2-40B4-BE49-F238E27FC236}">
                <a16:creationId xmlns:a16="http://schemas.microsoft.com/office/drawing/2014/main" id="{86C4682E-DE9F-4550-0B25-7559480CC77C}"/>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86" name="Check Box 440" descr="CCQ 4%" hidden="1">
            <a:extLst>
              <a:ext uri="{63B3BB69-23CF-44E3-9099-C40C66FF867C}">
                <a14:compatExt xmlns:a14="http://schemas.microsoft.com/office/drawing/2010/main" spid="_x0000_s20920"/>
              </a:ext>
              <a:ext uri="{FF2B5EF4-FFF2-40B4-BE49-F238E27FC236}">
                <a16:creationId xmlns:a16="http://schemas.microsoft.com/office/drawing/2014/main" id="{840B5DD5-8D9A-5B6C-C720-62854AC2DC75}"/>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17</xdr:row>
      <xdr:rowOff>205740</xdr:rowOff>
    </xdr:from>
    <xdr:to>
      <xdr:col>1</xdr:col>
      <xdr:colOff>1082040</xdr:colOff>
      <xdr:row>17</xdr:row>
      <xdr:rowOff>1198245</xdr:rowOff>
    </xdr:to>
    <xdr:grpSp>
      <xdr:nvGrpSpPr>
        <xdr:cNvPr id="87" name="Group 86">
          <a:extLst>
            <a:ext uri="{FF2B5EF4-FFF2-40B4-BE49-F238E27FC236}">
              <a16:creationId xmlns:a16="http://schemas.microsoft.com/office/drawing/2014/main" id="{F7EFCC2F-A200-4D7C-8D98-D151C3674362}"/>
            </a:ext>
            <a:ext uri="{C183D7F6-B498-43B3-948B-1728B52AA6E4}">
              <adec:decorative xmlns:adec="http://schemas.microsoft.com/office/drawing/2017/decorative" val="1"/>
            </a:ext>
          </a:extLst>
        </xdr:cNvPr>
        <xdr:cNvGrpSpPr/>
      </xdr:nvGrpSpPr>
      <xdr:grpSpPr>
        <a:xfrm>
          <a:off x="2637881" y="15670259"/>
          <a:ext cx="845820" cy="992505"/>
          <a:chOff x="2523497" y="7468877"/>
          <a:chExt cx="845820" cy="992513"/>
        </a:xfrm>
      </xdr:grpSpPr>
      <xdr:sp macro="" textlink="">
        <xdr:nvSpPr>
          <xdr:cNvPr id="88" name="Check Box 441" descr="CCQ 4%" hidden="1">
            <a:extLst>
              <a:ext uri="{63B3BB69-23CF-44E3-9099-C40C66FF867C}">
                <a14:compatExt xmlns:a14="http://schemas.microsoft.com/office/drawing/2010/main" spid="_x0000_s20921"/>
              </a:ext>
              <a:ext uri="{FF2B5EF4-FFF2-40B4-BE49-F238E27FC236}">
                <a16:creationId xmlns:a16="http://schemas.microsoft.com/office/drawing/2014/main" id="{D6A75CB6-5A3D-38A9-FA74-CA1B42E36139}"/>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89" name="Check Box 442" descr="CCQ 4%" hidden="1">
            <a:extLst>
              <a:ext uri="{63B3BB69-23CF-44E3-9099-C40C66FF867C}">
                <a14:compatExt xmlns:a14="http://schemas.microsoft.com/office/drawing/2010/main" spid="_x0000_s20922"/>
              </a:ext>
              <a:ext uri="{FF2B5EF4-FFF2-40B4-BE49-F238E27FC236}">
                <a16:creationId xmlns:a16="http://schemas.microsoft.com/office/drawing/2014/main" id="{14CA27E0-AA3B-3672-942C-BD1EEF53A8B5}"/>
              </a:ext>
            </a:extLst>
          </xdr:cNvPr>
          <xdr:cNvSpPr/>
        </xdr:nvSpPr>
        <xdr:spPr bwMode="auto">
          <a:xfrm>
            <a:off x="2523497" y="7468877"/>
            <a:ext cx="845820" cy="3988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90" name="Check Box 443" descr="CCQ 4%" hidden="1">
            <a:extLst>
              <a:ext uri="{63B3BB69-23CF-44E3-9099-C40C66FF867C}">
                <a14:compatExt xmlns:a14="http://schemas.microsoft.com/office/drawing/2010/main" spid="_x0000_s20923"/>
              </a:ext>
              <a:ext uri="{FF2B5EF4-FFF2-40B4-BE49-F238E27FC236}">
                <a16:creationId xmlns:a16="http://schemas.microsoft.com/office/drawing/2014/main" id="{0BAE8B47-860F-3A76-94F7-8A0D8DCE89BA}"/>
              </a:ext>
            </a:extLst>
          </xdr:cNvPr>
          <xdr:cNvSpPr/>
        </xdr:nvSpPr>
        <xdr:spPr bwMode="auto">
          <a:xfrm>
            <a:off x="2529205" y="8136712"/>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91" name="Check Box 444" descr="CCQ 4%" hidden="1">
            <a:extLst>
              <a:ext uri="{63B3BB69-23CF-44E3-9099-C40C66FF867C}">
                <a14:compatExt xmlns:a14="http://schemas.microsoft.com/office/drawing/2010/main" spid="_x0000_s20924"/>
              </a:ext>
              <a:ext uri="{FF2B5EF4-FFF2-40B4-BE49-F238E27FC236}">
                <a16:creationId xmlns:a16="http://schemas.microsoft.com/office/drawing/2014/main" id="{50FB8294-6B78-20D6-129C-2ED6C2EBAFAB}"/>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236220</xdr:colOff>
      <xdr:row>30</xdr:row>
      <xdr:rowOff>198120</xdr:rowOff>
    </xdr:from>
    <xdr:to>
      <xdr:col>1</xdr:col>
      <xdr:colOff>1086802</xdr:colOff>
      <xdr:row>31</xdr:row>
      <xdr:rowOff>1242</xdr:rowOff>
    </xdr:to>
    <xdr:grpSp>
      <xdr:nvGrpSpPr>
        <xdr:cNvPr id="92" name="Group 91">
          <a:extLst>
            <a:ext uri="{FF2B5EF4-FFF2-40B4-BE49-F238E27FC236}">
              <a16:creationId xmlns:a16="http://schemas.microsoft.com/office/drawing/2014/main" id="{B28F5C89-2C03-47CC-BCF8-AB2D6EE30EEA}"/>
            </a:ext>
            <a:ext uri="{C183D7F6-B498-43B3-948B-1728B52AA6E4}">
              <adec:decorative xmlns:adec="http://schemas.microsoft.com/office/drawing/2017/decorative" val="1"/>
            </a:ext>
          </a:extLst>
        </xdr:cNvPr>
        <xdr:cNvGrpSpPr/>
      </xdr:nvGrpSpPr>
      <xdr:grpSpPr>
        <a:xfrm>
          <a:off x="2637881" y="41162424"/>
          <a:ext cx="850582" cy="2395282"/>
          <a:chOff x="2523497" y="7468870"/>
          <a:chExt cx="845820" cy="992505"/>
        </a:xfrm>
      </xdr:grpSpPr>
      <xdr:sp macro="" textlink="">
        <xdr:nvSpPr>
          <xdr:cNvPr id="93" name="Check Box 504" descr="CCQ 4%" hidden="1">
            <a:extLst>
              <a:ext uri="{63B3BB69-23CF-44E3-9099-C40C66FF867C}">
                <a14:compatExt xmlns:a14="http://schemas.microsoft.com/office/drawing/2010/main" spid="_x0000_s20984"/>
              </a:ext>
              <a:ext uri="{FF2B5EF4-FFF2-40B4-BE49-F238E27FC236}">
                <a16:creationId xmlns:a16="http://schemas.microsoft.com/office/drawing/2014/main" id="{A76C5365-7661-D7AA-EFC9-E5CFD785269B}"/>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94" name="Check Box 505" descr="CCQ 4%" hidden="1">
            <a:extLst>
              <a:ext uri="{63B3BB69-23CF-44E3-9099-C40C66FF867C}">
                <a14:compatExt xmlns:a14="http://schemas.microsoft.com/office/drawing/2010/main" spid="_x0000_s20985"/>
              </a:ext>
              <a:ext uri="{FF2B5EF4-FFF2-40B4-BE49-F238E27FC236}">
                <a16:creationId xmlns:a16="http://schemas.microsoft.com/office/drawing/2014/main" id="{DD7ED24D-3240-2ACF-43A2-9A2FB35D595C}"/>
              </a:ext>
            </a:extLst>
          </xdr:cNvPr>
          <xdr:cNvSpPr/>
        </xdr:nvSpPr>
        <xdr:spPr bwMode="auto">
          <a:xfrm>
            <a:off x="2523497" y="7468870"/>
            <a:ext cx="845820" cy="398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95" name="Check Box 506" descr="CCQ 4%" hidden="1">
            <a:extLst>
              <a:ext uri="{63B3BB69-23CF-44E3-9099-C40C66FF867C}">
                <a14:compatExt xmlns:a14="http://schemas.microsoft.com/office/drawing/2010/main" spid="_x0000_s20986"/>
              </a:ext>
              <a:ext uri="{FF2B5EF4-FFF2-40B4-BE49-F238E27FC236}">
                <a16:creationId xmlns:a16="http://schemas.microsoft.com/office/drawing/2014/main" id="{56E915CB-F165-D22F-12C5-491E9DAB1F2C}"/>
              </a:ext>
            </a:extLst>
          </xdr:cNvPr>
          <xdr:cNvSpPr/>
        </xdr:nvSpPr>
        <xdr:spPr bwMode="auto">
          <a:xfrm>
            <a:off x="2529205" y="8136697"/>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96" name="Check Box 507" descr="CCQ 4%" hidden="1">
            <a:extLst>
              <a:ext uri="{63B3BB69-23CF-44E3-9099-C40C66FF867C}">
                <a14:compatExt xmlns:a14="http://schemas.microsoft.com/office/drawing/2010/main" spid="_x0000_s20987"/>
              </a:ext>
              <a:ext uri="{FF2B5EF4-FFF2-40B4-BE49-F238E27FC236}">
                <a16:creationId xmlns:a16="http://schemas.microsoft.com/office/drawing/2014/main" id="{B2F3D2C2-F5BA-BE00-8F44-103F58092535}"/>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29160</xdr:colOff>
      <xdr:row>24</xdr:row>
      <xdr:rowOff>28534</xdr:rowOff>
    </xdr:from>
    <xdr:to>
      <xdr:col>1</xdr:col>
      <xdr:colOff>874980</xdr:colOff>
      <xdr:row>24</xdr:row>
      <xdr:rowOff>1021046</xdr:rowOff>
    </xdr:to>
    <xdr:grpSp>
      <xdr:nvGrpSpPr>
        <xdr:cNvPr id="2" name="Group 1">
          <a:extLst>
            <a:ext uri="{FF2B5EF4-FFF2-40B4-BE49-F238E27FC236}">
              <a16:creationId xmlns:a16="http://schemas.microsoft.com/office/drawing/2014/main" id="{8B077C94-371E-4C12-BD02-0EE9F721F809}"/>
            </a:ext>
            <a:ext uri="{C183D7F6-B498-43B3-948B-1728B52AA6E4}">
              <adec:decorative xmlns:adec="http://schemas.microsoft.com/office/drawing/2017/decorative" val="1"/>
            </a:ext>
          </a:extLst>
        </xdr:cNvPr>
        <xdr:cNvGrpSpPr/>
      </xdr:nvGrpSpPr>
      <xdr:grpSpPr>
        <a:xfrm>
          <a:off x="2424017" y="20418838"/>
          <a:ext cx="845820" cy="992512"/>
          <a:chOff x="2523489" y="7468874"/>
          <a:chExt cx="845820" cy="992512"/>
        </a:xfrm>
      </xdr:grpSpPr>
      <xdr:sp macro="" textlink="">
        <xdr:nvSpPr>
          <xdr:cNvPr id="3" name="Check Box 392" descr="CCQ 4%" hidden="1">
            <a:extLst>
              <a:ext uri="{63B3BB69-23CF-44E3-9099-C40C66FF867C}">
                <a14:compatExt xmlns:a14="http://schemas.microsoft.com/office/drawing/2010/main" spid="_x0000_s20872"/>
              </a:ext>
              <a:ext uri="{FF2B5EF4-FFF2-40B4-BE49-F238E27FC236}">
                <a16:creationId xmlns:a16="http://schemas.microsoft.com/office/drawing/2014/main" id="{D5251A6C-A550-E5C3-16D1-C70979E44948}"/>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 name="Check Box 393" descr="CCQ 4%" hidden="1">
            <a:extLst>
              <a:ext uri="{63B3BB69-23CF-44E3-9099-C40C66FF867C}">
                <a14:compatExt xmlns:a14="http://schemas.microsoft.com/office/drawing/2010/main" spid="_x0000_s20873"/>
              </a:ext>
              <a:ext uri="{FF2B5EF4-FFF2-40B4-BE49-F238E27FC236}">
                <a16:creationId xmlns:a16="http://schemas.microsoft.com/office/drawing/2014/main" id="{20BEA73D-5502-D254-6066-4E018B4AD198}"/>
              </a:ext>
            </a:extLst>
          </xdr:cNvPr>
          <xdr:cNvSpPr/>
        </xdr:nvSpPr>
        <xdr:spPr bwMode="auto">
          <a:xfrm>
            <a:off x="2523489" y="7468874"/>
            <a:ext cx="845820" cy="3988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 name="Check Box 394" descr="CCQ 4%" hidden="1">
            <a:extLst>
              <a:ext uri="{63B3BB69-23CF-44E3-9099-C40C66FF867C}">
                <a14:compatExt xmlns:a14="http://schemas.microsoft.com/office/drawing/2010/main" spid="_x0000_s20874"/>
              </a:ext>
              <a:ext uri="{FF2B5EF4-FFF2-40B4-BE49-F238E27FC236}">
                <a16:creationId xmlns:a16="http://schemas.microsoft.com/office/drawing/2014/main" id="{1E9E4974-0A19-F2FA-AE27-EB3D29D4B37E}"/>
              </a:ext>
            </a:extLst>
          </xdr:cNvPr>
          <xdr:cNvSpPr/>
        </xdr:nvSpPr>
        <xdr:spPr bwMode="auto">
          <a:xfrm>
            <a:off x="2529205" y="8136711"/>
            <a:ext cx="800100" cy="324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 name="Check Box 395" descr="CCQ 4%" hidden="1">
            <a:extLst>
              <a:ext uri="{63B3BB69-23CF-44E3-9099-C40C66FF867C}">
                <a14:compatExt xmlns:a14="http://schemas.microsoft.com/office/drawing/2010/main" spid="_x0000_s20875"/>
              </a:ext>
              <a:ext uri="{FF2B5EF4-FFF2-40B4-BE49-F238E27FC236}">
                <a16:creationId xmlns:a16="http://schemas.microsoft.com/office/drawing/2014/main" id="{DA8F981B-1927-3273-49A5-9B10092E5CF9}"/>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419101</xdr:colOff>
          <xdr:row>19</xdr:row>
          <xdr:rowOff>57152</xdr:rowOff>
        </xdr:from>
        <xdr:to>
          <xdr:col>2</xdr:col>
          <xdr:colOff>190502</xdr:colOff>
          <xdr:row>19</xdr:row>
          <xdr:rowOff>59055</xdr:rowOff>
        </xdr:to>
        <xdr:grpSp>
          <xdr:nvGrpSpPr>
            <xdr:cNvPr id="2" name="Group 1">
              <a:extLst>
                <a:ext uri="{FF2B5EF4-FFF2-40B4-BE49-F238E27FC236}">
                  <a16:creationId xmlns:a16="http://schemas.microsoft.com/office/drawing/2014/main" id="{88C707A2-96A0-40E9-80F3-E2D25B89D7AD}"/>
                </a:ext>
                <a:ext uri="{147F2762-F138-4A5C-976F-8EAC2B608ADB}">
                  <a16:predDERef xmlns:a16="http://schemas.microsoft.com/office/drawing/2014/main" pred="{00000000-0008-0000-0300-000027000000}"/>
                </a:ext>
                <a:ext uri="{C183D7F6-B498-43B3-948B-1728B52AA6E4}">
                  <adec:decorative xmlns:adec="http://schemas.microsoft.com/office/drawing/2017/decorative" val="1"/>
                </a:ext>
              </a:extLst>
            </xdr:cNvPr>
            <xdr:cNvGrpSpPr/>
          </xdr:nvGrpSpPr>
          <xdr:grpSpPr>
            <a:xfrm>
              <a:off x="2812257" y="15410262"/>
              <a:ext cx="950120" cy="1903"/>
              <a:chOff x="2523425" y="7468870"/>
              <a:chExt cx="845821" cy="991326"/>
            </a:xfrm>
          </xdr:grpSpPr>
          <xdr:sp macro="" textlink="">
            <xdr:nvSpPr>
              <xdr:cNvPr id="120833" name="Check Box 1" descr="CCQ 4%" hidden="1">
                <a:extLst>
                  <a:ext uri="{63B3BB69-23CF-44E3-9099-C40C66FF867C}">
                    <a14:compatExt spid="_x0000_s120833"/>
                  </a:ext>
                  <a:ext uri="{FF2B5EF4-FFF2-40B4-BE49-F238E27FC236}">
                    <a16:creationId xmlns:a16="http://schemas.microsoft.com/office/drawing/2014/main" id="{00000000-0008-0000-0C00-000001D80100}"/>
                  </a:ext>
                </a:extLst>
              </xdr:cNvPr>
              <xdr:cNvSpPr/>
            </xdr:nvSpPr>
            <xdr:spPr bwMode="auto">
              <a:xfrm>
                <a:off x="2531110" y="7738711"/>
                <a:ext cx="800100" cy="3245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20834" name="Check Box 2" descr="CCQ 4%" hidden="1">
                <a:extLst>
                  <a:ext uri="{63B3BB69-23CF-44E3-9099-C40C66FF867C}">
                    <a14:compatExt spid="_x0000_s120834"/>
                  </a:ext>
                  <a:ext uri="{FF2B5EF4-FFF2-40B4-BE49-F238E27FC236}">
                    <a16:creationId xmlns:a16="http://schemas.microsoft.com/office/drawing/2014/main" id="{00000000-0008-0000-0C00-000002D80100}"/>
                  </a:ext>
                </a:extLst>
              </xdr:cNvPr>
              <xdr:cNvSpPr/>
            </xdr:nvSpPr>
            <xdr:spPr bwMode="auto">
              <a:xfrm>
                <a:off x="2523425" y="7468870"/>
                <a:ext cx="845821" cy="3990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20835" name="Check Box 3" descr="CCQ 4%" hidden="1">
                <a:extLst>
                  <a:ext uri="{63B3BB69-23CF-44E3-9099-C40C66FF867C}">
                    <a14:compatExt spid="_x0000_s120835"/>
                  </a:ext>
                  <a:ext uri="{FF2B5EF4-FFF2-40B4-BE49-F238E27FC236}">
                    <a16:creationId xmlns:a16="http://schemas.microsoft.com/office/drawing/2014/main" id="{00000000-0008-0000-0C00-000003D80100}"/>
                  </a:ext>
                </a:extLst>
              </xdr:cNvPr>
              <xdr:cNvSpPr/>
            </xdr:nvSpPr>
            <xdr:spPr bwMode="auto">
              <a:xfrm>
                <a:off x="2529205" y="8135658"/>
                <a:ext cx="800100" cy="3245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20836" name="Check Box 4" descr="CCQ 4%" hidden="1">
                <a:extLst>
                  <a:ext uri="{63B3BB69-23CF-44E3-9099-C40C66FF867C}">
                    <a14:compatExt spid="_x0000_s120836"/>
                  </a:ext>
                  <a:ext uri="{FF2B5EF4-FFF2-40B4-BE49-F238E27FC236}">
                    <a16:creationId xmlns:a16="http://schemas.microsoft.com/office/drawing/2014/main" id="{00000000-0008-0000-0C00-000004D80100}"/>
                  </a:ext>
                </a:extLst>
              </xdr:cNvPr>
              <xdr:cNvSpPr/>
            </xdr:nvSpPr>
            <xdr:spPr bwMode="auto">
              <a:xfrm>
                <a:off x="2531110" y="7924161"/>
                <a:ext cx="800100" cy="327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xdr:twoCellAnchor>
    <xdr:from>
      <xdr:col>1</xdr:col>
      <xdr:colOff>238127</xdr:colOff>
      <xdr:row>23</xdr:row>
      <xdr:rowOff>104781</xdr:rowOff>
    </xdr:from>
    <xdr:to>
      <xdr:col>1</xdr:col>
      <xdr:colOff>1085852</xdr:colOff>
      <xdr:row>23</xdr:row>
      <xdr:rowOff>1097292</xdr:rowOff>
    </xdr:to>
    <xdr:grpSp>
      <xdr:nvGrpSpPr>
        <xdr:cNvPr id="3" name="Group 2">
          <a:extLst>
            <a:ext uri="{FF2B5EF4-FFF2-40B4-BE49-F238E27FC236}">
              <a16:creationId xmlns:a16="http://schemas.microsoft.com/office/drawing/2014/main" id="{659FD3A4-8E9D-4815-85E7-B71261F796B3}"/>
            </a:ext>
            <a:ext uri="{C183D7F6-B498-43B3-948B-1728B52AA6E4}">
              <adec:decorative xmlns:adec="http://schemas.microsoft.com/office/drawing/2017/decorative" val="1"/>
            </a:ext>
          </a:extLst>
        </xdr:cNvPr>
        <xdr:cNvGrpSpPr/>
      </xdr:nvGrpSpPr>
      <xdr:grpSpPr>
        <a:xfrm>
          <a:off x="2631283" y="16940219"/>
          <a:ext cx="847725" cy="992511"/>
          <a:chOff x="2523492" y="7468883"/>
          <a:chExt cx="845820" cy="992511"/>
        </a:xfrm>
      </xdr:grpSpPr>
      <xdr:sp macro="" textlink="">
        <xdr:nvSpPr>
          <xdr:cNvPr id="4" name="Check Box 311" descr="CCQ 4%" hidden="1">
            <a:extLst>
              <a:ext uri="{63B3BB69-23CF-44E3-9099-C40C66FF867C}">
                <a14:compatExt xmlns:a14="http://schemas.microsoft.com/office/drawing/2010/main" spid="_x0000_s20791"/>
              </a:ext>
              <a:ext uri="{FF2B5EF4-FFF2-40B4-BE49-F238E27FC236}">
                <a16:creationId xmlns:a16="http://schemas.microsoft.com/office/drawing/2014/main" id="{7211C5CA-84B2-C883-A991-6124CF651BEF}"/>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5" name="Check Box 312" descr="CCQ 4%" hidden="1">
            <a:extLst>
              <a:ext uri="{63B3BB69-23CF-44E3-9099-C40C66FF867C}">
                <a14:compatExt xmlns:a14="http://schemas.microsoft.com/office/drawing/2010/main" spid="_x0000_s20792"/>
              </a:ext>
              <a:ext uri="{FF2B5EF4-FFF2-40B4-BE49-F238E27FC236}">
                <a16:creationId xmlns:a16="http://schemas.microsoft.com/office/drawing/2014/main" id="{9A0526CD-8CC8-8883-6B98-3A839F41A1C8}"/>
              </a:ext>
            </a:extLst>
          </xdr:cNvPr>
          <xdr:cNvSpPr/>
        </xdr:nvSpPr>
        <xdr:spPr bwMode="auto">
          <a:xfrm>
            <a:off x="2523492" y="7468883"/>
            <a:ext cx="845820" cy="3988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6" name="Check Box 313" descr="CCQ 4%" hidden="1">
            <a:extLst>
              <a:ext uri="{63B3BB69-23CF-44E3-9099-C40C66FF867C}">
                <a14:compatExt xmlns:a14="http://schemas.microsoft.com/office/drawing/2010/main" spid="_x0000_s20793"/>
              </a:ext>
              <a:ext uri="{FF2B5EF4-FFF2-40B4-BE49-F238E27FC236}">
                <a16:creationId xmlns:a16="http://schemas.microsoft.com/office/drawing/2014/main" id="{1A55A619-07DF-1566-F92E-7A47EF59D65B}"/>
              </a:ext>
            </a:extLst>
          </xdr:cNvPr>
          <xdr:cNvSpPr/>
        </xdr:nvSpPr>
        <xdr:spPr bwMode="auto">
          <a:xfrm>
            <a:off x="2529205" y="813671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7" name="Check Box 314" descr="CCQ 4%" hidden="1">
            <a:extLst>
              <a:ext uri="{63B3BB69-23CF-44E3-9099-C40C66FF867C}">
                <a14:compatExt xmlns:a14="http://schemas.microsoft.com/office/drawing/2010/main" spid="_x0000_s20794"/>
              </a:ext>
              <a:ext uri="{FF2B5EF4-FFF2-40B4-BE49-F238E27FC236}">
                <a16:creationId xmlns:a16="http://schemas.microsoft.com/office/drawing/2014/main" id="{7D7D9A00-1E81-F054-1A8D-EB5A13D0D5A9}"/>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twoCellAnchor>
    <xdr:from>
      <xdr:col>1</xdr:col>
      <xdr:colOff>238127</xdr:colOff>
      <xdr:row>28</xdr:row>
      <xdr:rowOff>247650</xdr:rowOff>
    </xdr:from>
    <xdr:to>
      <xdr:col>1</xdr:col>
      <xdr:colOff>1085852</xdr:colOff>
      <xdr:row>28</xdr:row>
      <xdr:rowOff>1240155</xdr:rowOff>
    </xdr:to>
    <xdr:grpSp>
      <xdr:nvGrpSpPr>
        <xdr:cNvPr id="8" name="Group 7">
          <a:extLst>
            <a:ext uri="{FF2B5EF4-FFF2-40B4-BE49-F238E27FC236}">
              <a16:creationId xmlns:a16="http://schemas.microsoft.com/office/drawing/2014/main" id="{12DB09E9-CE12-485B-B1A0-05A53B4FE999}"/>
            </a:ext>
            <a:ext uri="{C183D7F6-B498-43B3-948B-1728B52AA6E4}">
              <adec:decorative xmlns:adec="http://schemas.microsoft.com/office/drawing/2017/decorative" val="1"/>
            </a:ext>
          </a:extLst>
        </xdr:cNvPr>
        <xdr:cNvGrpSpPr/>
      </xdr:nvGrpSpPr>
      <xdr:grpSpPr>
        <a:xfrm>
          <a:off x="2631283" y="25143619"/>
          <a:ext cx="847725" cy="992505"/>
          <a:chOff x="2523499" y="7468870"/>
          <a:chExt cx="845820" cy="992505"/>
        </a:xfrm>
      </xdr:grpSpPr>
      <xdr:sp macro="" textlink="">
        <xdr:nvSpPr>
          <xdr:cNvPr id="9" name="Check Box 315" descr="CCQ 4%" hidden="1">
            <a:extLst>
              <a:ext uri="{63B3BB69-23CF-44E3-9099-C40C66FF867C}">
                <a14:compatExt xmlns:a14="http://schemas.microsoft.com/office/drawing/2010/main" spid="_x0000_s20795"/>
              </a:ext>
              <a:ext uri="{FF2B5EF4-FFF2-40B4-BE49-F238E27FC236}">
                <a16:creationId xmlns:a16="http://schemas.microsoft.com/office/drawing/2014/main" id="{2F8B7EF5-2498-E67A-1444-EA67FFDE875E}"/>
              </a:ext>
            </a:extLst>
          </xdr:cNvPr>
          <xdr:cNvSpPr/>
        </xdr:nvSpPr>
        <xdr:spPr bwMode="auto">
          <a:xfrm>
            <a:off x="2531110"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 name="Check Box 316" descr="CCQ 4%" hidden="1">
            <a:extLst>
              <a:ext uri="{63B3BB69-23CF-44E3-9099-C40C66FF867C}">
                <a14:compatExt xmlns:a14="http://schemas.microsoft.com/office/drawing/2010/main" spid="_x0000_s20796"/>
              </a:ext>
              <a:ext uri="{FF2B5EF4-FFF2-40B4-BE49-F238E27FC236}">
                <a16:creationId xmlns:a16="http://schemas.microsoft.com/office/drawing/2014/main" id="{0C982CDB-64CB-F356-155D-B0E46B4E7DB7}"/>
              </a:ext>
            </a:extLst>
          </xdr:cNvPr>
          <xdr:cNvSpPr/>
        </xdr:nvSpPr>
        <xdr:spPr bwMode="auto">
          <a:xfrm>
            <a:off x="2523499" y="7468870"/>
            <a:ext cx="845820" cy="398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1" name="Check Box 317" descr="CCQ 4%" hidden="1">
            <a:extLst>
              <a:ext uri="{63B3BB69-23CF-44E3-9099-C40C66FF867C}">
                <a14:compatExt xmlns:a14="http://schemas.microsoft.com/office/drawing/2010/main" spid="_x0000_s20797"/>
              </a:ext>
              <a:ext uri="{FF2B5EF4-FFF2-40B4-BE49-F238E27FC236}">
                <a16:creationId xmlns:a16="http://schemas.microsoft.com/office/drawing/2014/main" id="{D7A9D557-34B6-533A-B734-00ADDE8E6610}"/>
              </a:ext>
            </a:extLst>
          </xdr:cNvPr>
          <xdr:cNvSpPr/>
        </xdr:nvSpPr>
        <xdr:spPr bwMode="auto">
          <a:xfrm>
            <a:off x="2529205" y="8136697"/>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2" name="Check Box 318" descr="CCQ 4%" hidden="1">
            <a:extLst>
              <a:ext uri="{63B3BB69-23CF-44E3-9099-C40C66FF867C}">
                <a14:compatExt xmlns:a14="http://schemas.microsoft.com/office/drawing/2010/main" spid="_x0000_s20798"/>
              </a:ext>
              <a:ext uri="{FF2B5EF4-FFF2-40B4-BE49-F238E27FC236}">
                <a16:creationId xmlns:a16="http://schemas.microsoft.com/office/drawing/2014/main" id="{91A95C73-5166-B407-E245-9E4E049D81D3}"/>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119743</xdr:colOff>
      <xdr:row>17</xdr:row>
      <xdr:rowOff>87085</xdr:rowOff>
    </xdr:from>
    <xdr:to>
      <xdr:col>1</xdr:col>
      <xdr:colOff>969917</xdr:colOff>
      <xdr:row>17</xdr:row>
      <xdr:rowOff>1079590</xdr:rowOff>
    </xdr:to>
    <xdr:grpSp>
      <xdr:nvGrpSpPr>
        <xdr:cNvPr id="2" name="Group 1">
          <a:extLst>
            <a:ext uri="{FF2B5EF4-FFF2-40B4-BE49-F238E27FC236}">
              <a16:creationId xmlns:a16="http://schemas.microsoft.com/office/drawing/2014/main" id="{FD336A84-4573-45F4-853E-14DE6884928F}"/>
            </a:ext>
            <a:ext uri="{C183D7F6-B498-43B3-948B-1728B52AA6E4}">
              <adec:decorative xmlns:adec="http://schemas.microsoft.com/office/drawing/2017/decorative" val="1"/>
            </a:ext>
          </a:extLst>
        </xdr:cNvPr>
        <xdr:cNvGrpSpPr/>
      </xdr:nvGrpSpPr>
      <xdr:grpSpPr>
        <a:xfrm>
          <a:off x="2516869" y="14332252"/>
          <a:ext cx="850174" cy="992505"/>
          <a:chOff x="2523485" y="7468870"/>
          <a:chExt cx="845819" cy="992505"/>
        </a:xfrm>
      </xdr:grpSpPr>
      <xdr:sp macro="" textlink="">
        <xdr:nvSpPr>
          <xdr:cNvPr id="3" name="Check Box 81" descr="CCQ 4%" hidden="1">
            <a:extLst>
              <a:ext uri="{63B3BB69-23CF-44E3-9099-C40C66FF867C}">
                <a14:compatExt xmlns:a14="http://schemas.microsoft.com/office/drawing/2010/main" spid="_x0000_s22609"/>
              </a:ext>
              <a:ext uri="{FF2B5EF4-FFF2-40B4-BE49-F238E27FC236}">
                <a16:creationId xmlns:a16="http://schemas.microsoft.com/office/drawing/2014/main" id="{6529D70B-7307-9FB8-A3A0-9EA5687DA4E4}"/>
              </a:ext>
            </a:extLst>
          </xdr:cNvPr>
          <xdr:cNvSpPr/>
        </xdr:nvSpPr>
        <xdr:spPr bwMode="auto">
          <a:xfrm>
            <a:off x="2531112" y="7738966"/>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4" name="Check Box 82" descr="CCQ 4%" hidden="1">
            <a:extLst>
              <a:ext uri="{63B3BB69-23CF-44E3-9099-C40C66FF867C}">
                <a14:compatExt xmlns:a14="http://schemas.microsoft.com/office/drawing/2010/main" spid="_x0000_s22610"/>
              </a:ext>
              <a:ext uri="{FF2B5EF4-FFF2-40B4-BE49-F238E27FC236}">
                <a16:creationId xmlns:a16="http://schemas.microsoft.com/office/drawing/2014/main" id="{D216535C-78A2-32F5-0789-FA77906131AC}"/>
              </a:ext>
            </a:extLst>
          </xdr:cNvPr>
          <xdr:cNvSpPr/>
        </xdr:nvSpPr>
        <xdr:spPr bwMode="auto">
          <a:xfrm>
            <a:off x="2523485" y="7468870"/>
            <a:ext cx="845819" cy="398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5" name="Check Box 83" descr="CCQ 4%" hidden="1">
            <a:extLst>
              <a:ext uri="{63B3BB69-23CF-44E3-9099-C40C66FF867C}">
                <a14:compatExt xmlns:a14="http://schemas.microsoft.com/office/drawing/2010/main" spid="_x0000_s22611"/>
              </a:ext>
              <a:ext uri="{FF2B5EF4-FFF2-40B4-BE49-F238E27FC236}">
                <a16:creationId xmlns:a16="http://schemas.microsoft.com/office/drawing/2014/main" id="{BA2ED1CB-78B4-9E6A-17C7-12105F44E804}"/>
              </a:ext>
            </a:extLst>
          </xdr:cNvPr>
          <xdr:cNvSpPr/>
        </xdr:nvSpPr>
        <xdr:spPr bwMode="auto">
          <a:xfrm>
            <a:off x="2529205" y="8136697"/>
            <a:ext cx="800100" cy="3246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6" name="Check Box 84" descr="CCQ 4%" hidden="1">
            <a:extLst>
              <a:ext uri="{63B3BB69-23CF-44E3-9099-C40C66FF867C}">
                <a14:compatExt xmlns:a14="http://schemas.microsoft.com/office/drawing/2010/main" spid="_x0000_s22612"/>
              </a:ext>
              <a:ext uri="{FF2B5EF4-FFF2-40B4-BE49-F238E27FC236}">
                <a16:creationId xmlns:a16="http://schemas.microsoft.com/office/drawing/2014/main" id="{8971CF95-A6EF-305F-73BE-C2437138993B}"/>
              </a:ext>
            </a:extLst>
          </xdr:cNvPr>
          <xdr:cNvSpPr/>
        </xdr:nvSpPr>
        <xdr:spPr bwMode="auto">
          <a:xfrm>
            <a:off x="2531110" y="7924165"/>
            <a:ext cx="80010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477276</xdr:colOff>
          <xdr:row>20</xdr:row>
          <xdr:rowOff>137432</xdr:rowOff>
        </xdr:from>
        <xdr:to>
          <xdr:col>2</xdr:col>
          <xdr:colOff>336177</xdr:colOff>
          <xdr:row>20</xdr:row>
          <xdr:rowOff>138384</xdr:rowOff>
        </xdr:to>
        <xdr:grpSp>
          <xdr:nvGrpSpPr>
            <xdr:cNvPr id="2" name="Group 1">
              <a:extLst>
                <a:ext uri="{FF2B5EF4-FFF2-40B4-BE49-F238E27FC236}">
                  <a16:creationId xmlns:a16="http://schemas.microsoft.com/office/drawing/2014/main" id="{D9E9B129-1BD8-4278-82A2-92B3EFCCB432}"/>
                </a:ext>
                <a:ext uri="{C183D7F6-B498-43B3-948B-1728B52AA6E4}">
                  <adec:decorative xmlns:adec="http://schemas.microsoft.com/office/drawing/2017/decorative" val="1"/>
                </a:ext>
              </a:extLst>
            </xdr:cNvPr>
            <xdr:cNvGrpSpPr/>
          </xdr:nvGrpSpPr>
          <xdr:grpSpPr>
            <a:xfrm>
              <a:off x="2872133" y="18330182"/>
              <a:ext cx="1035920" cy="952"/>
              <a:chOff x="2523526" y="7468861"/>
              <a:chExt cx="845819" cy="992517"/>
            </a:xfrm>
          </xdr:grpSpPr>
          <xdr:sp macro="" textlink="">
            <xdr:nvSpPr>
              <xdr:cNvPr id="109569" name="Check Box 1" descr="CCQ 4%" hidden="1">
                <a:extLst>
                  <a:ext uri="{63B3BB69-23CF-44E3-9099-C40C66FF867C}">
                    <a14:compatExt spid="_x0000_s109569"/>
                  </a:ext>
                  <a:ext uri="{FF2B5EF4-FFF2-40B4-BE49-F238E27FC236}">
                    <a16:creationId xmlns:a16="http://schemas.microsoft.com/office/drawing/2014/main" id="{00000000-0008-0000-1300-000001AC0100}"/>
                  </a:ext>
                </a:extLst>
              </xdr:cNvPr>
              <xdr:cNvSpPr/>
            </xdr:nvSpPr>
            <xdr:spPr bwMode="auto">
              <a:xfrm>
                <a:off x="2531112" y="7738884"/>
                <a:ext cx="800100" cy="3242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CQF 4%</a:t>
                </a:r>
              </a:p>
            </xdr:txBody>
          </xdr:sp>
          <xdr:sp macro="" textlink="">
            <xdr:nvSpPr>
              <xdr:cNvPr id="109570" name="Check Box 2" descr="CCQ 4%" hidden="1">
                <a:extLst>
                  <a:ext uri="{63B3BB69-23CF-44E3-9099-C40C66FF867C}">
                    <a14:compatExt spid="_x0000_s109570"/>
                  </a:ext>
                  <a:ext uri="{FF2B5EF4-FFF2-40B4-BE49-F238E27FC236}">
                    <a16:creationId xmlns:a16="http://schemas.microsoft.com/office/drawing/2014/main" id="{00000000-0008-0000-1300-000002AC0100}"/>
                  </a:ext>
                </a:extLst>
              </xdr:cNvPr>
              <xdr:cNvSpPr/>
            </xdr:nvSpPr>
            <xdr:spPr bwMode="auto">
              <a:xfrm>
                <a:off x="2523526" y="7468861"/>
                <a:ext cx="845819" cy="399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CCQ 2%</a:t>
                </a:r>
              </a:p>
            </xdr:txBody>
          </xdr:sp>
          <xdr:sp macro="" textlink="">
            <xdr:nvSpPr>
              <xdr:cNvPr id="109571" name="Check Box 3" descr="CCQ 4%" hidden="1">
                <a:extLst>
                  <a:ext uri="{63B3BB69-23CF-44E3-9099-C40C66FF867C}">
                    <a14:compatExt spid="_x0000_s109571"/>
                  </a:ext>
                  <a:ext uri="{FF2B5EF4-FFF2-40B4-BE49-F238E27FC236}">
                    <a16:creationId xmlns:a16="http://schemas.microsoft.com/office/drawing/2014/main" id="{00000000-0008-0000-1300-000003AC0100}"/>
                  </a:ext>
                </a:extLst>
              </xdr:cNvPr>
              <xdr:cNvSpPr/>
            </xdr:nvSpPr>
            <xdr:spPr bwMode="auto">
              <a:xfrm>
                <a:off x="2529205" y="8137142"/>
                <a:ext cx="800100" cy="3242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OTHER</a:t>
                </a:r>
              </a:p>
            </xdr:txBody>
          </xdr:sp>
          <xdr:sp macro="" textlink="">
            <xdr:nvSpPr>
              <xdr:cNvPr id="109572" name="Check Box 4" descr="CCQ 4%" hidden="1">
                <a:extLst>
                  <a:ext uri="{63B3BB69-23CF-44E3-9099-C40C66FF867C}">
                    <a14:compatExt spid="_x0000_s109572"/>
                  </a:ext>
                  <a:ext uri="{FF2B5EF4-FFF2-40B4-BE49-F238E27FC236}">
                    <a16:creationId xmlns:a16="http://schemas.microsoft.com/office/drawing/2014/main" id="{00000000-0008-0000-1300-000004AC0100}"/>
                  </a:ext>
                </a:extLst>
              </xdr:cNvPr>
              <xdr:cNvSpPr/>
            </xdr:nvSpPr>
            <xdr:spPr bwMode="auto">
              <a:xfrm>
                <a:off x="2531113" y="7924460"/>
                <a:ext cx="800100" cy="3273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US" sz="800" b="0" i="0" u="none" strike="noStrike" baseline="0">
                    <a:solidFill>
                      <a:srgbClr val="000000"/>
                    </a:solidFill>
                    <a:latin typeface="Segoe UI"/>
                    <a:cs typeface="Segoe UI"/>
                  </a:rPr>
                  <a:t>CCM</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04%20North%20Central%20FY25%20CCQ%20Q4_FINAL.xlsx" TargetMode="External"/><Relationship Id="rId1" Type="http://schemas.openxmlformats.org/officeDocument/2006/relationships/externalLinkPath" Target="/sites/ccel/ppqi/Child%20Care%20Quality%20Funds%20Reporting/CCQ%20FFY2025/Q4%20(July%202025%20-%20September%202025)/04%20North%20Central%20FY25%20CCQ%20Q4_FINAL.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12%20Concho%20Valley%20FY25%20CCQ%20Q4_Final.xlsx" TargetMode="External"/><Relationship Id="rId1" Type="http://schemas.openxmlformats.org/officeDocument/2006/relationships/externalLinkPath" Target="/sites/ccel/ppqi/Child%20Care%20Quality%20Funds%20Reporting/CCQ%20FFY2025/Q4%20(July%202025%20-%20September%202025)/12%20Concho%20Valley%20FY25%20CCQ%20Q4_Final.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Dallas%20FY25%20Annual%20Expenditure%20Plan%20Complete.xlsx" TargetMode="External"/><Relationship Id="rId1" Type="http://schemas.openxmlformats.org/officeDocument/2006/relationships/externalLinkPath" Target="/sites/ccel/ppqi/Child%20Care%20Quality%20Funds%20Reporting/CCQ%20FFY2025/Complete%20FY25%20Annual%20Expenditure%20Plans/Dallas%20FY25%20Annual%20Expenditure%20Plan%20Complete.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17%20Deep%20East%20FY25%20CCQ%20Q4_FINAL.xlsx" TargetMode="External"/><Relationship Id="rId1" Type="http://schemas.openxmlformats.org/officeDocument/2006/relationships/externalLinkPath" Target="/sites/ccel/ppqi/Child%20Care%20Quality%20Funds%20Reporting/CCQ%20FFY2025/Q4%20(July%202025%20-%20September%202025)/17%20Deep%20East%20FY25%20CCQ%20Q4_FINAL.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08%20East%20Texas%20FY25%20CCQ%20Q4_FINAL.xlsx" TargetMode="External"/><Relationship Id="rId1" Type="http://schemas.openxmlformats.org/officeDocument/2006/relationships/externalLinkPath" Target="/sites/ccel/ppqi/Child%20Care%20Quality%20Funds%20Reporting/CCQ%20FFY2025/Q4%20(July%202025%20-%20September%202025)/08%20East%20Texas%20FY25%20CCQ%20Q4_FINAL.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Golden%20Crescent%20FY25%20Annual%20Expenditure%20Plan%20Complete.xlsx" TargetMode="External"/><Relationship Id="rId1" Type="http://schemas.openxmlformats.org/officeDocument/2006/relationships/externalLinkPath" Target="/sites/ccel/ppqi/Child%20Care%20Quality%20Funds%20Reporting/CCQ%20FFY2025/Complete%20FY25%20Annual%20Expenditure%20Plans/Golden%20Crescent%20FY25%20Annual%20Expenditure%20Plan%20Complete.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Gulf%20Coast%20FY25%20CCQ%20Annual%20Expenditure%20Plan%20Complete.xlsx" TargetMode="External"/><Relationship Id="rId1" Type="http://schemas.openxmlformats.org/officeDocument/2006/relationships/externalLinkPath" Target="/sites/ccel/ppqi/Child%20Care%20Quality%20Funds%20Reporting/CCQ%20FFY2025/Complete%20FY25%20Annual%20Expenditure%20Plans/Gulf%20Coast%20FY25%20CCQ%20Annual%20Expenditure%20Plan%20Complete.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13%20Heart%20of%20Texas%20FY25%20CCQ%20Q4_FINAL.xlsx" TargetMode="External"/><Relationship Id="rId1" Type="http://schemas.openxmlformats.org/officeDocument/2006/relationships/externalLinkPath" Target="/sites/ccel/ppqi/Child%20Care%20Quality%20Funds%20Reporting/CCQ%20FFY2025/Q4%20(July%202025%20-%20September%202025)/13%20Heart%20of%20Texas%20FY25%20CCQ%20Q4_FINAL.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Lower%20Rio%20FY25%20Annual%20Expenditure%20Plan%20Complete.xlsx" TargetMode="External"/><Relationship Id="rId1" Type="http://schemas.openxmlformats.org/officeDocument/2006/relationships/externalLinkPath" Target="/sites/ccel/ppqi/Child%20Care%20Quality%20Funds%20Reporting/CCQ%20FFY2025/Complete%20FY25%20Annual%20Expenditure%20Plans/Lower%20Rio%20FY25%20Annual%20Expenditure%20Plan%20Complete.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Middle%20Rio%20FY25%20Annual%20Expenditure%20Plan%20Not%20Complete.xlsx" TargetMode="External"/><Relationship Id="rId1" Type="http://schemas.openxmlformats.org/officeDocument/2006/relationships/externalLinkPath" Target="/sites/ccel/ppqi/Child%20Care%20Quality%20Funds%20Reporting/CCQ%20FFY2025/Complete%20FY25%20Annual%20Expenditure%20Plans/Middle%20Rio%20FY25%20Annual%20Expenditure%20Plan%20Not%20Complete.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North%20Texas%20FY25%20Annual%20Expenditure%20Plan%20Complete.xlsx" TargetMode="External"/><Relationship Id="rId1" Type="http://schemas.openxmlformats.org/officeDocument/2006/relationships/externalLinkPath" Target="/sites/ccel/ppqi/Child%20Care%20Quality%20Funds%20Reporting/CCQ%20FFY2025/Complete%20FY25%20Annual%20Expenditure%20Plans/North%20Texas%20FY25%20Annual%20Expenditure%20Plan%20Comple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1%20(Oct%202024-Dec%202024)/Borderplex%20FY25%20CCQ%20Q1%20Report%20Needs%20Revisions.xlsx" TargetMode="External"/><Relationship Id="rId1" Type="http://schemas.openxmlformats.org/officeDocument/2006/relationships/externalLinkPath" Target="/sites/ccel/ppqi/Child%20Care%20Quality%20Funds%20Reporting/CCQ%20FFY2025/Q1%20(Oct%202024-Dec%202024)/Borderplex%20FY25%20CCQ%20Q1%20Report%20Needs%20Revisions.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Northeast%20FY25%20Annual%20Expenditure%20Plan%20Complete.xlsx" TargetMode="External"/><Relationship Id="rId1" Type="http://schemas.openxmlformats.org/officeDocument/2006/relationships/externalLinkPath" Target="/sites/ccel/ppqi/Child%20Care%20Quality%20Funds%20Reporting/CCQ%20FFY2025/Complete%20FY25%20Annual%20Expenditure%20Plans/Northeast%20FY25%20Annual%20Expenditure%20Plan%20Complete.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01%20Panhandle%20FY25%20CCQ%20Q4_Final.xlsx" TargetMode="External"/><Relationship Id="rId1" Type="http://schemas.openxmlformats.org/officeDocument/2006/relationships/externalLinkPath" Target="/sites/ccel/ppqi/Child%20Care%20Quality%20Funds%20Reporting/CCQ%20FFY2025/Q4%20(July%202025%20-%20September%202025)/01%20Panhandle%20FY25%20CCQ%20Q4_Final.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11%20Permian%20Basin%20FY25%20CCQ%20Q4%20Report_Final.xlsx" TargetMode="External"/><Relationship Id="rId1" Type="http://schemas.openxmlformats.org/officeDocument/2006/relationships/externalLinkPath" Target="/sites/ccel/ppqi/Child%20Care%20Quality%20Funds%20Reporting/CCQ%20FFY2025/Q4%20(July%202025%20-%20September%202025)/11%20Permian%20Basin%20FY25%20CCQ%20Q4%20Report_Final.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15%20Rural%20Capital%20FY25%20CCQ%20Q4%20-FINAL.xlsx" TargetMode="External"/><Relationship Id="rId1" Type="http://schemas.openxmlformats.org/officeDocument/2006/relationships/externalLinkPath" Target="/sites/ccel/ppqi/Child%20Care%20Quality%20Funds%20Reporting/CCQ%20FFY2025/Q4%20(July%202025%20-%20September%202025)/15%20Rural%20Capital%20FY25%20CCQ%20Q4%20-FINAL.xlsx"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South%20Plains%20FY25%20Annual%20Expenditure%20Plan%20Not%20Complete.xlsx" TargetMode="External"/><Relationship Id="rId1" Type="http://schemas.openxmlformats.org/officeDocument/2006/relationships/externalLinkPath" Target="/sites/ccel/ppqi/Child%20Care%20Quality%20Funds%20Reporting/CCQ%20FFY2025/Complete%20FY25%20Annual%20Expenditure%20Plans/South%20Plains%20FY25%20Annual%20Expenditure%20Plan%20Not%20Complete.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21%20South%20Texas%20FY25%20CCQ%20Q4_FINAL.xlsx" TargetMode="External"/><Relationship Id="rId1" Type="http://schemas.openxmlformats.org/officeDocument/2006/relationships/externalLinkPath" Target="/sites/ccel/ppqi/Child%20Care%20Quality%20Funds%20Reporting/CCQ%20FFY2025/Q4%20(July%202025%20-%20September%202025)/21%20South%20Texas%20FY25%20CCQ%20Q4_FINAL.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Southeast%20FY25%20CCQ%20Plan%20Complete.xlsx" TargetMode="External"/><Relationship Id="rId1" Type="http://schemas.openxmlformats.org/officeDocument/2006/relationships/externalLinkPath" Target="/sites/ccel/ppqi/Child%20Care%20Quality%20Funds%20Reporting/CCQ%20FFY2025/Complete%20FY25%20Annual%20Expenditure%20Plans/Southeast%20FY25%20CCQ%20Plan%20Complete.xlsx"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file:///\\10.5.3.29\ccms_users$\tonya.swinford\Desktop\Changes.xlsx" TargetMode="External"/><Relationship Id="rId1" Type="http://schemas.openxmlformats.org/officeDocument/2006/relationships/externalLinkPath" Target="file:///\\10.5.3.29\ccms_users$\tonya.swinford\Desktop\Changes.xlsx"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Texoma%20FY25%20Annual%20Expenditure%20Plan%20Final.xlsx" TargetMode="External"/><Relationship Id="rId1" Type="http://schemas.openxmlformats.org/officeDocument/2006/relationships/externalLinkPath" Target="/sites/ccel/ppqi/Child%20Care%20Quality%20Funds%20Reporting/CCQ%20FFY2025/Complete%20FY25%20Annual%20Expenditure%20Plans/Texoma%20FY25%20Annual%20Expenditure%20Plan%20Final.xlsx"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09%20West%20Central%20FY25%20CCQ%20Q4_FINAL.xlsx" TargetMode="External"/><Relationship Id="rId1" Type="http://schemas.openxmlformats.org/officeDocument/2006/relationships/externalLinkPath" Target="/sites/ccel/ppqi/Child%20Care%20Quality%20Funds%20Reporting/CCQ%20FFY2025/Q4%20(July%202025%20-%20September%202025)/09%20West%20Central%20FY25%20CCQ%20Q4_FINA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20%20Alamo%20FY25%20CCQ%20Q4_Final.xlsx" TargetMode="External"/><Relationship Id="rId1" Type="http://schemas.openxmlformats.org/officeDocument/2006/relationships/externalLinkPath" Target="/sites/ccel/ppqi/Child%20Care%20Quality%20Funds%20Reporting/CCQ%20FFY2025/Q4%20(July%202025%20-%20September%202025)/20%20Alamo%20FY25%20CCQ%20Q4_Fin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sites/ccel/ppqi/Child%20Care%20Quality%20Funds%20Reporting/CCQ%20FFY2023/FY23%20Annual%20Expenditure%20Plans/Alamo%20FY23%20Annual%20Expenditure%20Pla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10%20Borderplex%20FY25%20CCQ%20Q4%20FINAL.xlsx" TargetMode="External"/><Relationship Id="rId1" Type="http://schemas.openxmlformats.org/officeDocument/2006/relationships/externalLinkPath" Target="/sites/ccel/ppqi/Child%20Care%20Quality%20Funds%20Reporting/CCQ%20FFY2025/Q4%20(July%202025%20-%20September%202025)/10%20Borderplex%20FY25%20CCQ%20Q4%20FINAL.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Brazos%20Valley%20FY25%20Annual%20Expenditure%20Plan%20Complete.xlsx" TargetMode="External"/><Relationship Id="rId1" Type="http://schemas.openxmlformats.org/officeDocument/2006/relationships/externalLinkPath" Target="/sites/ccel/ppqi/Child%20Care%20Quality%20Funds%20Reporting/CCQ%20FFY2025/Complete%20FY25%20Annual%20Expenditure%20Plans/Brazos%20Valley%20FY25%20Annual%20Expenditure%20Plan%20Complete.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24%20Cameron%20FY25%20CCQ%20Q4_Final.xlsx" TargetMode="External"/><Relationship Id="rId1" Type="http://schemas.openxmlformats.org/officeDocument/2006/relationships/externalLinkPath" Target="/sites/ccel/ppqi/Child%20Care%20Quality%20Funds%20Reporting/CCQ%20FFY2025/Q4%20(July%202025%20-%20September%202025)/24%20Cameron%20FY25%20CCQ%20Q4_Final.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martiman\AppData\Local\Microsoft\Windows\INetCache\Content.Outlook\PL7RMWCD\Capital%20Area%20FY25%20CCQ%20Q2%20Updated%20Expenditure%20Plan%206.10.25.xlsx" TargetMode="External"/><Relationship Id="rId1" Type="http://schemas.openxmlformats.org/officeDocument/2006/relationships/externalLinkPath" Target="file:///C:\Users\martiman\AppData\Local\Microsoft\Windows\INetCache\Content.Outlook\PL7RMWCD\Capital%20Area%20FY25%20CCQ%20Q2%20Updated%20Expenditure%20Plan%206.10.25.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Complete%20FY25%20Annual%20Expenditure%20Plans/Central%20Texas%20FY25%20Annual%20Expenditure%20Plan%20Complete.xlsx" TargetMode="External"/><Relationship Id="rId1" Type="http://schemas.openxmlformats.org/officeDocument/2006/relationships/externalLinkPath" Target="/sites/ccel/ppqi/Child%20Care%20Quality%20Funds%20Reporting/CCQ%20FFY2025/Complete%20FY25%20Annual%20Expenditure%20Plans/Central%20Texas%20FY25%20Annual%20Expenditure%20Plan%20Complete.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twcgov.sharepoint.com/sites/ccel/ppqi/Child%20Care%20Quality%20Funds%20Reporting/CCQ%20FFY2025/Q4%20(July%202025%20-%20September%202025)/22%20Coastal%20Bend%20FY25%20CCQ%20Q4_Final.xlsx" TargetMode="External"/><Relationship Id="rId1" Type="http://schemas.openxmlformats.org/officeDocument/2006/relationships/externalLinkPath" Target="/sites/ccel/ppqi/Child%20Care%20Quality%20Funds%20Reporting/CCQ%20FFY2025/Q4%20(July%202025%20-%20September%202025)/22%20Coastal%20Bend%20FY25%20CCQ%20Q4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2"/>
      <sheetName val="Annual Expenditure Plan"/>
      <sheetName val="Quarterly Data"/>
      <sheetName val="Quarterly Narrative"/>
      <sheetName val="Hidden-TWC Staff"/>
      <sheetName val="Drop-Down Pick Lists"/>
      <sheetName val="WD Letter Revision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Quarterly Data"/>
      <sheetName val="Quarterly Narrative"/>
      <sheetName val="Hidden-TWC Staff"/>
      <sheetName val="Drop-Down Pick Lists"/>
      <sheetName val="WD Letter Revisions"/>
    </sheetNames>
    <sheetDataSet>
      <sheetData sheetId="0">
        <row r="8">
          <cell r="B8" t="str">
            <v>Workforce Solutions Concho Valley</v>
          </cell>
        </row>
        <row r="9">
          <cell r="B9">
            <v>2025</v>
          </cell>
        </row>
      </sheetData>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Greater Dallas</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Deep East Texas</v>
          </cell>
        </row>
        <row r="9">
          <cell r="B9">
            <v>2025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Annual Expenditure Plan"/>
      <sheetName val="Texas Rising Star Staff"/>
      <sheetName val="Quarterly Data"/>
      <sheetName val="Quarterly Narrative"/>
      <sheetName val="Hidden-TWC Staff"/>
      <sheetName val="Drop-Down Pick Lists"/>
      <sheetName val="WD Letter Revisions"/>
    </sheetNames>
    <sheetDataSet>
      <sheetData sheetId="0">
        <row r="8">
          <cell r="B8" t="str">
            <v>Workforce Solutions East Texas</v>
          </cell>
        </row>
        <row r="9">
          <cell r="B9">
            <v>2025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Golden Crescent</v>
          </cell>
        </row>
        <row r="9">
          <cell r="B9">
            <v>2025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Gulf Coast</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for the Heart of Texas</v>
          </cell>
        </row>
        <row r="9">
          <cell r="B9">
            <v>2025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Lower Rio Grande Valley</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Middle Rio Grande</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North Texas</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Northeast Texas</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Panhandle</v>
          </cell>
        </row>
        <row r="9">
          <cell r="B9">
            <v>2025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Quarterly Data"/>
      <sheetName val="Quarterly Narrative"/>
      <sheetName val="Hidden-TWC Staff"/>
      <sheetName val="Drop-Down Pick Lists"/>
      <sheetName val="Permian Basin (2)"/>
      <sheetName val="WD Letter Revisions"/>
    </sheetNames>
    <sheetDataSet>
      <sheetData sheetId="0">
        <row r="8">
          <cell r="B8" t="str">
            <v>Workforce Solutions Permian Basin</v>
          </cell>
        </row>
        <row r="9">
          <cell r="B9">
            <v>2025</v>
          </cell>
        </row>
      </sheetData>
      <sheetData sheetId="1" refreshError="1"/>
      <sheetData sheetId="2" refreshError="1"/>
      <sheetData sheetId="3"/>
      <sheetData sheetId="4" refreshError="1"/>
      <sheetData sheetId="5" refreshError="1"/>
      <sheetData sheetId="6" refreshError="1"/>
      <sheetData sheetId="7"/>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Narrative"/>
      <sheetName val="Quarterly Data"/>
      <sheetName val="Hidden-TWC Staff"/>
      <sheetName val="Drop-Down Pick Lists"/>
      <sheetName val="WD Letter Revisions"/>
    </sheetNames>
    <sheetDataSet>
      <sheetData sheetId="0">
        <row r="8">
          <cell r="B8" t="str">
            <v>Workforce Solutions Rural Capital Area</v>
          </cell>
        </row>
        <row r="9">
          <cell r="B9">
            <v>2025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South Plains</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Hidden-TWC Staff"/>
      <sheetName val="Drop-Down Pick Lists"/>
      <sheetName val="Quarterly Narrative"/>
      <sheetName val="WD Letter Revisions"/>
    </sheetNames>
    <sheetDataSet>
      <sheetData sheetId="0">
        <row r="8">
          <cell r="B8" t="str">
            <v>Workforce Solutions for South Texas</v>
          </cell>
        </row>
        <row r="9">
          <cell r="B9">
            <v>2025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Southeast Texas</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Quarterly Data"/>
      <sheetName val="Quarterly Narrative"/>
      <sheetName val="Hidden-TWC Staff"/>
      <sheetName val="Drop-Down Pick Lists"/>
      <sheetName val="WD Letter Revisions"/>
    </sheetNames>
    <sheetDataSet>
      <sheetData sheetId="0">
        <row r="8">
          <cell r="B8" t="str">
            <v>Workforce Solutions for Tarrant County</v>
          </cell>
        </row>
        <row r="9">
          <cell r="B9">
            <v>2025</v>
          </cell>
        </row>
      </sheetData>
      <sheetData sheetId="1"/>
      <sheetData sheetId="2"/>
      <sheetData sheetId="3"/>
      <sheetData sheetId="4"/>
      <sheetData sheetId="5"/>
      <sheetData sheetId="6"/>
      <sheetData sheetId="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Texoma</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Annual Expenditure Plan"/>
      <sheetName val="Texas Rising Star Staff"/>
      <sheetName val="Quarterly Data"/>
      <sheetName val="Quarterly Narrative"/>
      <sheetName val="Hidden-TWC Staff"/>
      <sheetName val="Drop-Down Pick Lists"/>
      <sheetName val="WD Letter Revisions"/>
    </sheetNames>
    <sheetDataSet>
      <sheetData sheetId="0">
        <row r="9">
          <cell r="B9">
            <v>2025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Narrative"/>
      <sheetName val="Quarterly Data"/>
      <sheetName val="Hidden-TWC Staff"/>
      <sheetName val="Drop-Down Pick Lists"/>
      <sheetName val="WD Letter Revisions"/>
    </sheetNames>
    <sheetDataSet>
      <sheetData sheetId="0">
        <row r="8">
          <cell r="B8" t="str">
            <v>Workforce Solutions Alamo</v>
          </cell>
        </row>
        <row r="9">
          <cell r="B9">
            <v>2025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xamples &amp; Definitions"/>
      <sheetName val="TRS Staffing"/>
      <sheetName val="Annual Expenditure Plan"/>
      <sheetName val="Quarterly Data"/>
      <sheetName val="Quarterly Narrative"/>
      <sheetName val="Hidden-TWC Staff"/>
      <sheetName val="Drop-Down Pick Lists"/>
      <sheetName val="YTD Summary"/>
      <sheetName val="WD Letter Revisions"/>
      <sheetName val="Alamo FY23 Annual Expenditure P"/>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Annual Expenditure Plan"/>
      <sheetName val="Texas Rising Star Staff"/>
      <sheetName val="Quarterly Data"/>
      <sheetName val="Quarterly Narrative"/>
      <sheetName val="Hidden-TWC Staff"/>
      <sheetName val="Drop-Down Pick Lists"/>
      <sheetName val="WD Letter Revisions"/>
    </sheetNames>
    <sheetDataSet>
      <sheetData sheetId="0">
        <row r="8">
          <cell r="B8" t="str">
            <v>Workforce Solutions Borderplex</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Brazos Valley</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Cameron</v>
          </cell>
        </row>
        <row r="9">
          <cell r="B9">
            <v>2025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Capital Area</v>
          </cell>
        </row>
        <row r="9">
          <cell r="B9">
            <v>2025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Texas Rising Star Staff"/>
      <sheetName val="Annual Expenditure Plan"/>
      <sheetName val="Quarterly Data"/>
      <sheetName val="Quarterly Narrative"/>
      <sheetName val="Hidden-TWC Staff"/>
      <sheetName val="Drop-Down Pick Lists"/>
      <sheetName val="WD Letter Revisions"/>
    </sheetNames>
    <sheetDataSet>
      <sheetData sheetId="0">
        <row r="8">
          <cell r="B8" t="str">
            <v>Workforce Solutions of Central Texas</v>
          </cell>
        </row>
        <row r="9">
          <cell r="B9">
            <v>2025</v>
          </cell>
        </row>
      </sheetData>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amples &amp; Definitions"/>
      <sheetName val="Annual Expenditure Plan"/>
      <sheetName val="Texas Rising Star Staff"/>
      <sheetName val="Quarterly Narrative"/>
      <sheetName val="Quarterly Data"/>
      <sheetName val="Hidden-TWC Staff"/>
      <sheetName val="Drop-Down Pick Lists"/>
      <sheetName val="WD Letter Revisions"/>
      <sheetName val="CCQ-CQF"/>
    </sheetNames>
    <sheetDataSet>
      <sheetData sheetId="0">
        <row r="8">
          <cell r="B8" t="str">
            <v>Workforce Solutions of the Coastal Bend</v>
          </cell>
        </row>
        <row r="9">
          <cell r="B9">
            <v>2025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Kimberly Gomez" id="{35DD66F5-2AE3-4CE0-9D97-52E8960085B3}" userId="S::kgomez@wsalamo.org::fdb855a2-ce44-45a1-a4b5-02a4a499b7de" providerId="AD"/>
  <person displayName="Martinez,Madelynn N" id="{CE25FC56-9502-40B6-86A4-126196B1F5FC}" userId="S::madelynn.martinez@twc.texas.gov::9d80460e-b899-476f-9be8-28ca0a3b724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CD285A-38FD-4361-9FE0-DD07B5461F49}" name="Table20883" displayName="Table20883" ref="A2:AL30" totalsRowShown="0" headerRowDxfId="41" dataDxfId="39" headerRowBorderDxfId="40" tableBorderDxfId="38" headerRowCellStyle="20% - Accent1">
  <autoFilter ref="A2:AL30" xr:uid="{7DC0A715-D245-4392-8F5F-46A05D943E3C}"/>
  <sortState xmlns:xlrd2="http://schemas.microsoft.com/office/spreadsheetml/2017/richdata2" ref="A3:AL30">
    <sortCondition ref="A2:A30"/>
  </sortState>
  <tableColumns count="38">
    <tableColumn id="1" xr3:uid="{9E9476D5-248B-498D-BB45-7BC9D5732756}" name="Board _x000a_Number" dataDxfId="37" dataCellStyle="40% - Accent1"/>
    <tableColumn id="2" xr3:uid="{580782BA-F751-4C00-8F34-62559767483C}" name="Board" dataDxfId="36" dataCellStyle="40% - Accent1"/>
    <tableColumn id="3" xr3:uid="{86369008-1047-4410-B0C0-C3F8CB8BFAC3}" name="Infant Toddler  Planned  Expenditures CCQ" dataDxfId="35"/>
    <tableColumn id="18" xr3:uid="{C12BEF53-4F2A-4230-A6FB-E5C5E2D4704E}" name="Infant Toddler Planned Expenditures CQF" dataDxfId="34" dataCellStyle="Currency"/>
    <tableColumn id="36" xr3:uid="{A0C1E872-EF79-4788-A442-4B736D12A164}" name="Infant Toddler Planned Expenditures CCM" dataDxfId="33" dataCellStyle="Currency"/>
    <tableColumn id="23" xr3:uid="{73DD190E-4516-4828-9035-1D94F1DB4D13}" name="Infant Toddler Total Planned" dataDxfId="32" dataCellStyle="Currency"/>
    <tableColumn id="4" xr3:uid="{508A830D-AAE9-45CF-ABB2-EC48F5100928}" name="I/T % of Total" dataDxfId="31" dataCellStyle="Percent">
      <calculatedColumnFormula>Table20883[[#This Row],[Infant Toddler Total Planned]]/Table20883[[#This Row],[TOTAL Planned Expenditures]]</calculatedColumnFormula>
    </tableColumn>
    <tableColumn id="5" xr3:uid="{92FA5941-184C-40BF-B58F-15F37E696353}" name="Professional Development Planned Expenditures CCQ" dataDxfId="30"/>
    <tableColumn id="19" xr3:uid="{852573C9-E044-4F5F-A004-BAF0E8C42341}" name="Professional Development Planned Expenditures CQF" dataDxfId="29" dataCellStyle="Currency"/>
    <tableColumn id="31" xr3:uid="{3BC6C8DA-9D21-41A3-A4F5-9D5E577CE239}" name="Professional Development Planned Expenditures Other" dataDxfId="28" dataCellStyle="Currency"/>
    <tableColumn id="34" xr3:uid="{51BACC66-4AF5-4D22-B0A7-F7E982C0ED42}" name="Professional Development Planned Expenditures CCM" dataDxfId="27" dataCellStyle="Currency"/>
    <tableColumn id="24" xr3:uid="{0EE42818-028A-4372-BED7-809A59410699}" name="PD Total Planned" dataDxfId="26" dataCellStyle="Currency">
      <calculatedColumnFormula>Table20883[[#This Row],[Professional Development Planned Expenditures CCQ]]+Table20883[[#This Row],[Professional Development Planned Expenditures CQF]]+Table20883[[#This Row],[Professional Development Planned Expenditures Other]]+Table20883[[#This Row],[Professional Development Planned Expenditures CCM]]</calculatedColumnFormula>
    </tableColumn>
    <tableColumn id="6" xr3:uid="{B1D08FF4-DF94-45F7-9F36-219918A015C0}" name="PD % of Total" dataDxfId="25" dataCellStyle="Percent">
      <calculatedColumnFormula>Table20883[[#This Row],[PD Total Planned]]/Table20883[[#This Row],[TOTAL Planned Expenditures]]</calculatedColumnFormula>
    </tableColumn>
    <tableColumn id="7" xr3:uid="{428E34BB-0054-401C-BB10-0DF0B1CEF11E}" name="Texas Rising Star Planned Expenditures CCQ" dataDxfId="24"/>
    <tableColumn id="20" xr3:uid="{F825A460-7B70-4142-ADF2-9DE8F65C03DA}" name="Texas Rising Star Planned Expenditures CQF" dataDxfId="23" dataCellStyle="Currency"/>
    <tableColumn id="21" xr3:uid="{7ED09BB8-4553-464B-8AC0-5CA3257A1E71}" name="Texas Rising Star Expenditures Mentor Funding" dataDxfId="22" dataCellStyle="Currency"/>
    <tableColumn id="32" xr3:uid="{542246CD-7CA5-4B8E-AE04-2D8C9E42D589}" name="Texas Rising Star Planned Expenditures Other" dataDxfId="21" dataCellStyle="Currency"/>
    <tableColumn id="35" xr3:uid="{5523B03E-13E7-4800-97A8-47256112CF71}" name="Texas Rising Star Planned Expenditures CCM" dataDxfId="20" dataCellStyle="Currency"/>
    <tableColumn id="25" xr3:uid="{9C6CDD8A-7EE9-4580-A2E6-0EA91D7E10F3}" name="Texas Rising Star Total Planned" dataDxfId="19" dataCellStyle="Currency">
      <calculatedColumnFormula>Table20883[[#This Row],[Texas Rising Star Planned Expenditures CCQ]]+Table20883[[#This Row],[Texas Rising Star Planned Expenditures CQF]]+Table20883[[#This Row],[Texas Rising Star Planned Expenditures Other]]+Table20883[[#This Row],[Texas Rising Star Planned Expenditures CCM]]</calculatedColumnFormula>
    </tableColumn>
    <tableColumn id="8" xr3:uid="{46A16E2D-D0B4-4AF8-8F09-44BB05D432D2}" name="TRS % of Total" dataDxfId="18" dataCellStyle="Percent">
      <calculatedColumnFormula>Table20883[[#This Row],[Texas Rising Star Total Planned]]/Table20883[[#This Row],[TOTAL Planned Expenditures]]</calculatedColumnFormula>
    </tableColumn>
    <tableColumn id="9" xr3:uid="{019A0C53-DA09-4EEE-BDC5-5F4EAA857789}" name="Health &amp; Safety Planned Expenditures CCQ Only" dataDxfId="17"/>
    <tableColumn id="10" xr3:uid="{C584542B-1A06-4E80-B5D3-5DA65D8CE8B0}" name="H/S % of Total" dataDxfId="16" dataCellStyle="Percent">
      <calculatedColumnFormula>Table20883[[#This Row],[Health &amp; Safety Planned Expenditures CCQ Only]]/Table20883[[#This Row],[TOTAL Planned Expenditures]]</calculatedColumnFormula>
    </tableColumn>
    <tableColumn id="11" xr3:uid="{D060E5A3-6208-4557-BBCB-3DA216C38AEB}" name="Eval &amp; Assessment Planned Expenditures CCQ" dataDxfId="15"/>
    <tableColumn id="22" xr3:uid="{4BE7EA3F-791C-4CD0-98F0-D75AB21743B6}" name="Eval &amp; Assessment Planned Expenditures CQF" dataDxfId="14" dataCellStyle="Currency"/>
    <tableColumn id="37" xr3:uid="{27962625-7AD9-4E99-8BC7-AE3019DCCFD2}" name="Eval &amp; Assessment Planned Expenditures CCM" dataDxfId="13" dataCellStyle="Currency"/>
    <tableColumn id="26" xr3:uid="{79C5E766-C7EE-41D1-A8F4-F49338B52132}" name="Eval/Assess Total Planned" dataDxfId="12" dataCellStyle="Currency">
      <calculatedColumnFormula>Table20883[[#This Row],[Eval &amp; Assessment Planned Expenditures CCQ]]+Table20883[[#This Row],[Eval &amp; Assessment Planned Expenditures CQF]]+Table20883[[#This Row],[Eval &amp; Assessment Planned Expenditures CCM]]</calculatedColumnFormula>
    </tableColumn>
    <tableColumn id="12" xr3:uid="{2E9FD48F-EA1F-47E6-A4A1-AEE113D5D6BA}" name="Eval % of Total" dataDxfId="11" dataCellStyle="Percent">
      <calculatedColumnFormula>Table20883[[#This Row],[Eval/Assess Total Planned]]/Table20883[[#This Row],[TOTAL Planned Expenditures]]</calculatedColumnFormula>
    </tableColumn>
    <tableColumn id="13" xr3:uid="{FCB4A816-BBA3-459E-A889-D75770B39EC9}" name="National Accreditation Planned Expenditures CCQ" dataDxfId="10"/>
    <tableColumn id="27" xr3:uid="{4D936D19-2564-4578-9129-80DC81622FD3}" name="National Accreditation Planned Expenditures CQF" dataDxfId="9" dataCellStyle="Currency"/>
    <tableColumn id="38" xr3:uid="{1A544C5D-F32C-4BA8-A8D5-86D7AA98E459}" name="National Accreditation Planned Expenditures CCM" dataDxfId="8" dataCellStyle="Currency"/>
    <tableColumn id="28" xr3:uid="{3BC68D86-EED3-4CB6-9194-58A05D3E4E51}" name="National Accreditation Total Planned" dataDxfId="7" dataCellStyle="Currency">
      <calculatedColumnFormula>Table20883[[#This Row],[National Accreditation Planned Expenditures CCQ]]+Table20883[[#This Row],[National Accreditation Planned Expenditures CQF]]+Table20883[[#This Row],[National Accreditation Planned Expenditures CCM]]</calculatedColumnFormula>
    </tableColumn>
    <tableColumn id="14" xr3:uid="{759FF978-F90E-456D-B907-A1929F04A966}" name="NA % of Total" dataDxfId="6">
      <calculatedColumnFormula>Table20883[[#This Row],[National Accreditation Total Planned]]/Table20883[[#This Row],[TOTAL Planned Expenditures]]</calculatedColumnFormula>
    </tableColumn>
    <tableColumn id="15" xr3:uid="{E87C4095-7FFE-4525-B58B-688ADC61E86F}" name="Other Activities Planned Expenditures CCQ" dataDxfId="5"/>
    <tableColumn id="29" xr3:uid="{040F90BA-22FB-4E0C-A7CA-E30A7097B016}" name="Other Activities Planned Expenditures CQF" dataDxfId="4"/>
    <tableColumn id="33" xr3:uid="{AB6499BE-34ED-44CD-905A-F720F6527721}" name="Other Activities Planned Expenditures Other" dataDxfId="3" dataCellStyle="Currency"/>
    <tableColumn id="30" xr3:uid="{20EE6EE1-3930-49ED-B26A-85EA08755DDC}" name="Other Total Planned" dataDxfId="2">
      <calculatedColumnFormula>Table20883[[#This Row],[Other Activities Planned Expenditures CCQ]]+Table20883[[#This Row],[Other Activities Planned Expenditures CQF]]+Table20883[[#This Row],[Other Activities Planned Expenditures Other]]</calculatedColumnFormula>
    </tableColumn>
    <tableColumn id="16" xr3:uid="{4A81222B-A384-4750-BFA8-3EF922D04393}" name="Other % of Total" dataDxfId="1" dataCellStyle="Percent">
      <calculatedColumnFormula>Table20883[[#This Row],[Other Total Planned]]/Table20883[[#This Row],[TOTAL Planned Expenditures]]</calculatedColumnFormula>
    </tableColumn>
    <tableColumn id="17" xr3:uid="{F011524F-3EC4-41D9-BF3D-4CBCBBD4BE5A}" name="TOTAL Planned Expenditures" dataDxfId="0">
      <calculatedColumnFormula>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calculatedColumnFormula>
    </tableColumn>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3" dT="2025-11-13T16:44:15.82" personId="{CE25FC56-9502-40B6-86A4-126196B1F5FC}" id="{2D981526-3967-4E08-9819-E35DF5FAC945}">
    <text>Can not find a narrative to match, was this activity completed?</text>
  </threadedComment>
  <threadedComment ref="A63" dT="2025-11-19T00:52:02.19" personId="{35DD66F5-2AE3-4CE0-9D97-52E8960085B3}" id="{4EEE6707-CFB8-4174-80C8-9159B85C1004}" parentId="{2D981526-3967-4E08-9819-E35DF5FAC945}">
    <text>Line 60</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9.xml"/><Relationship Id="rId1" Type="http://schemas.openxmlformats.org/officeDocument/2006/relationships/printerSettings" Target="../printerSettings/printerSettings20.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34" Type="http://schemas.openxmlformats.org/officeDocument/2006/relationships/ctrlProp" Target="../ctrlProps/ctrlProp43.xml"/><Relationship Id="rId42" Type="http://schemas.openxmlformats.org/officeDocument/2006/relationships/ctrlProp" Target="../ctrlProps/ctrlProp51.xml"/><Relationship Id="rId47" Type="http://schemas.openxmlformats.org/officeDocument/2006/relationships/ctrlProp" Target="../ctrlProps/ctrlProp56.xml"/><Relationship Id="rId50" Type="http://schemas.openxmlformats.org/officeDocument/2006/relationships/ctrlProp" Target="../ctrlProps/ctrlProp59.xml"/><Relationship Id="rId55" Type="http://schemas.openxmlformats.org/officeDocument/2006/relationships/ctrlProp" Target="../ctrlProps/ctrlProp64.xml"/><Relationship Id="rId63" Type="http://schemas.openxmlformats.org/officeDocument/2006/relationships/ctrlProp" Target="../ctrlProps/ctrlProp72.xml"/><Relationship Id="rId7" Type="http://schemas.openxmlformats.org/officeDocument/2006/relationships/ctrlProp" Target="../ctrlProps/ctrlProp16.xml"/><Relationship Id="rId2" Type="http://schemas.openxmlformats.org/officeDocument/2006/relationships/drawing" Target="../drawings/drawing11.xml"/><Relationship Id="rId16" Type="http://schemas.openxmlformats.org/officeDocument/2006/relationships/ctrlProp" Target="../ctrlProps/ctrlProp25.xml"/><Relationship Id="rId29" Type="http://schemas.openxmlformats.org/officeDocument/2006/relationships/ctrlProp" Target="../ctrlProps/ctrlProp38.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3" Type="http://schemas.openxmlformats.org/officeDocument/2006/relationships/ctrlProp" Target="../ctrlProps/ctrlProp62.xml"/><Relationship Id="rId58" Type="http://schemas.openxmlformats.org/officeDocument/2006/relationships/ctrlProp" Target="../ctrlProps/ctrlProp67.xml"/><Relationship Id="rId66" Type="http://schemas.openxmlformats.org/officeDocument/2006/relationships/ctrlProp" Target="../ctrlProps/ctrlProp75.xml"/><Relationship Id="rId5" Type="http://schemas.openxmlformats.org/officeDocument/2006/relationships/ctrlProp" Target="../ctrlProps/ctrlProp14.xml"/><Relationship Id="rId61" Type="http://schemas.openxmlformats.org/officeDocument/2006/relationships/ctrlProp" Target="../ctrlProps/ctrlProp70.xml"/><Relationship Id="rId19" Type="http://schemas.openxmlformats.org/officeDocument/2006/relationships/ctrlProp" Target="../ctrlProps/ctrlProp2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8" Type="http://schemas.openxmlformats.org/officeDocument/2006/relationships/ctrlProp" Target="../ctrlProps/ctrlProp17.xml"/><Relationship Id="rId51" Type="http://schemas.openxmlformats.org/officeDocument/2006/relationships/ctrlProp" Target="../ctrlProps/ctrlProp60.xml"/><Relationship Id="rId3" Type="http://schemas.openxmlformats.org/officeDocument/2006/relationships/vmlDrawing" Target="../drawings/vmlDrawing5.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1" Type="http://schemas.openxmlformats.org/officeDocument/2006/relationships/printerSettings" Target="../printerSettings/printerSettings24.bin"/><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80.xml"/><Relationship Id="rId2" Type="http://schemas.openxmlformats.org/officeDocument/2006/relationships/drawing" Target="../drawings/drawing13.xml"/><Relationship Id="rId1" Type="http://schemas.openxmlformats.org/officeDocument/2006/relationships/printerSettings" Target="../printerSettings/printerSettings27.bin"/><Relationship Id="rId6" Type="http://schemas.openxmlformats.org/officeDocument/2006/relationships/ctrlProp" Target="../ctrlProps/ctrlProp79.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3" Type="http://schemas.openxmlformats.org/officeDocument/2006/relationships/vmlDrawing" Target="../drawings/vmlDrawing7.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14.xml"/><Relationship Id="rId1" Type="http://schemas.openxmlformats.org/officeDocument/2006/relationships/printerSettings" Target="../printerSettings/printerSettings28.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2057-8F24-49C9-93FB-345E62B19AB8}">
  <sheetPr>
    <tabColor theme="4" tint="-0.499984740745262"/>
  </sheetPr>
  <dimension ref="A1:AO33"/>
  <sheetViews>
    <sheetView showGridLines="0" showWhiteSpace="0" zoomScale="70" zoomScaleNormal="70" zoomScalePageLayoutView="115" workbookViewId="0">
      <selection activeCell="AK12" sqref="AK12"/>
    </sheetView>
  </sheetViews>
  <sheetFormatPr defaultColWidth="0" defaultRowHeight="10.5" zeroHeight="1" outlineLevelCol="1" x14ac:dyDescent="0.35"/>
  <cols>
    <col min="1" max="1" width="10.33203125" style="198" customWidth="1"/>
    <col min="2" max="2" width="16.46484375" style="197" bestFit="1" customWidth="1"/>
    <col min="3" max="3" width="24.53125" style="197" customWidth="1"/>
    <col min="4" max="5" width="22.33203125" style="197" customWidth="1"/>
    <col min="6" max="6" width="21.1328125" style="197" customWidth="1"/>
    <col min="7" max="7" width="11" style="197" customWidth="1"/>
    <col min="8" max="8" width="23" style="197" customWidth="1"/>
    <col min="9" max="11" width="23.6640625" style="197" customWidth="1"/>
    <col min="12" max="12" width="19.33203125" style="197" customWidth="1"/>
    <col min="13" max="13" width="13.6640625" style="197" bestFit="1" customWidth="1"/>
    <col min="14" max="14" width="23.53125" style="197" customWidth="1"/>
    <col min="15" max="15" width="22.6640625" style="197" customWidth="1"/>
    <col min="16" max="16" width="25.33203125" style="197" hidden="1" customWidth="1"/>
    <col min="17" max="18" width="21.6640625" style="197" customWidth="1"/>
    <col min="19" max="19" width="18.6640625" style="197" customWidth="1"/>
    <col min="20" max="20" width="13.6640625" style="197" bestFit="1" customWidth="1"/>
    <col min="21" max="21" width="18.6640625" style="197" bestFit="1" customWidth="1"/>
    <col min="22" max="22" width="11.33203125" style="197" customWidth="1"/>
    <col min="23" max="23" width="18.6640625" style="197" bestFit="1" customWidth="1"/>
    <col min="24" max="25" width="22.6640625" style="197" customWidth="1"/>
    <col min="26" max="26" width="18.6640625" style="197" customWidth="1"/>
    <col min="27" max="27" width="17.46484375" style="197" customWidth="1"/>
    <col min="28" max="28" width="30.1328125" style="197" bestFit="1" customWidth="1"/>
    <col min="29" max="29" width="22.86328125" style="197" bestFit="1" customWidth="1"/>
    <col min="30" max="30" width="22.86328125" style="197" customWidth="1"/>
    <col min="31" max="31" width="18.86328125" style="197" customWidth="1"/>
    <col min="32" max="32" width="13.46484375" style="197" bestFit="1" customWidth="1"/>
    <col min="33" max="33" width="25.33203125" style="197" customWidth="1"/>
    <col min="34" max="34" width="21.33203125" style="197" customWidth="1"/>
    <col min="35" max="35" width="18.6640625" style="197" customWidth="1"/>
    <col min="36" max="36" width="17.46484375" style="197" bestFit="1" customWidth="1"/>
    <col min="37" max="37" width="12.86328125" style="197" customWidth="1"/>
    <col min="38" max="38" width="16.6640625" style="197" customWidth="1"/>
    <col min="39" max="39" width="0" style="197" hidden="1" customWidth="1" outlineLevel="1"/>
    <col min="40" max="40" width="0" style="197" hidden="1" customWidth="1" collapsed="1"/>
    <col min="41" max="41" width="0" style="197" hidden="1" customWidth="1"/>
    <col min="42" max="16384" width="8.53125" style="197" hidden="1"/>
  </cols>
  <sheetData>
    <row r="1" spans="1:38" s="208" customFormat="1" ht="15.75" x14ac:dyDescent="0.35">
      <c r="A1" s="459"/>
      <c r="B1" s="460"/>
      <c r="C1" s="461" t="s">
        <v>0</v>
      </c>
      <c r="D1" s="462"/>
      <c r="E1" s="462"/>
      <c r="F1" s="462"/>
      <c r="G1" s="463"/>
      <c r="H1" s="464" t="s">
        <v>1</v>
      </c>
      <c r="I1" s="465"/>
      <c r="J1" s="465"/>
      <c r="K1" s="465"/>
      <c r="L1" s="465"/>
      <c r="M1" s="466"/>
      <c r="N1" s="467" t="s">
        <v>2</v>
      </c>
      <c r="O1" s="468"/>
      <c r="P1" s="468"/>
      <c r="Q1" s="468"/>
      <c r="R1" s="468"/>
      <c r="S1" s="468"/>
      <c r="T1" s="468"/>
      <c r="U1" s="469" t="s">
        <v>3</v>
      </c>
      <c r="V1" s="470"/>
      <c r="W1" s="450" t="s">
        <v>4</v>
      </c>
      <c r="X1" s="451"/>
      <c r="Y1" s="451"/>
      <c r="Z1" s="451"/>
      <c r="AA1" s="452"/>
      <c r="AB1" s="453" t="s">
        <v>5</v>
      </c>
      <c r="AC1" s="454"/>
      <c r="AD1" s="454"/>
      <c r="AE1" s="454"/>
      <c r="AF1" s="455"/>
      <c r="AG1" s="456" t="s">
        <v>6</v>
      </c>
      <c r="AH1" s="457"/>
      <c r="AI1" s="457"/>
      <c r="AJ1" s="457"/>
      <c r="AK1" s="458"/>
      <c r="AL1" s="270" t="s">
        <v>7</v>
      </c>
    </row>
    <row r="2" spans="1:38" s="205" customFormat="1" ht="63.4" thickBot="1" x14ac:dyDescent="0.5">
      <c r="A2" s="207" t="s">
        <v>8</v>
      </c>
      <c r="B2" s="240" t="s">
        <v>9</v>
      </c>
      <c r="C2" s="247" t="s">
        <v>10</v>
      </c>
      <c r="D2" s="206" t="s">
        <v>11</v>
      </c>
      <c r="E2" s="206" t="s">
        <v>12</v>
      </c>
      <c r="F2" s="234" t="s">
        <v>13</v>
      </c>
      <c r="G2" s="248" t="s">
        <v>14</v>
      </c>
      <c r="H2" s="247" t="s">
        <v>15</v>
      </c>
      <c r="I2" s="206" t="s">
        <v>16</v>
      </c>
      <c r="J2" s="206" t="s">
        <v>17</v>
      </c>
      <c r="K2" s="206" t="s">
        <v>18</v>
      </c>
      <c r="L2" s="234" t="s">
        <v>19</v>
      </c>
      <c r="M2" s="248" t="s">
        <v>20</v>
      </c>
      <c r="N2" s="247" t="s">
        <v>21</v>
      </c>
      <c r="O2" s="206" t="s">
        <v>22</v>
      </c>
      <c r="P2" s="206" t="s">
        <v>23</v>
      </c>
      <c r="Q2" s="206" t="s">
        <v>24</v>
      </c>
      <c r="R2" s="206" t="s">
        <v>25</v>
      </c>
      <c r="S2" s="234" t="s">
        <v>26</v>
      </c>
      <c r="T2" s="261" t="s">
        <v>27</v>
      </c>
      <c r="U2" s="247" t="s">
        <v>28</v>
      </c>
      <c r="V2" s="248" t="s">
        <v>29</v>
      </c>
      <c r="W2" s="247" t="s">
        <v>30</v>
      </c>
      <c r="X2" s="206" t="s">
        <v>31</v>
      </c>
      <c r="Y2" s="206" t="s">
        <v>32</v>
      </c>
      <c r="Z2" s="234" t="s">
        <v>33</v>
      </c>
      <c r="AA2" s="248" t="s">
        <v>34</v>
      </c>
      <c r="AB2" s="247" t="s">
        <v>35</v>
      </c>
      <c r="AC2" s="206" t="s">
        <v>36</v>
      </c>
      <c r="AD2" s="206" t="s">
        <v>37</v>
      </c>
      <c r="AE2" s="234" t="s">
        <v>38</v>
      </c>
      <c r="AF2" s="248" t="s">
        <v>39</v>
      </c>
      <c r="AG2" s="247" t="s">
        <v>40</v>
      </c>
      <c r="AH2" s="206" t="s">
        <v>41</v>
      </c>
      <c r="AI2" s="206" t="s">
        <v>42</v>
      </c>
      <c r="AJ2" s="234" t="s">
        <v>43</v>
      </c>
      <c r="AK2" s="248" t="s">
        <v>44</v>
      </c>
      <c r="AL2" s="271" t="s">
        <v>45</v>
      </c>
    </row>
    <row r="3" spans="1:38" ht="15.75" x14ac:dyDescent="0.5">
      <c r="A3" s="204">
        <v>1</v>
      </c>
      <c r="B3" s="241" t="s">
        <v>46</v>
      </c>
      <c r="C3" s="249">
        <v>50000</v>
      </c>
      <c r="D3" s="226">
        <v>250000</v>
      </c>
      <c r="E3" s="226">
        <v>0</v>
      </c>
      <c r="F3" s="235">
        <v>287000</v>
      </c>
      <c r="G3" s="250">
        <f>Table20883[[#This Row],[Infant Toddler Total Planned]]/Table20883[[#This Row],[TOTAL Planned Expenditures]]</f>
        <v>0.25933469356036715</v>
      </c>
      <c r="H3" s="249">
        <v>98125</v>
      </c>
      <c r="I3" s="226">
        <v>149399</v>
      </c>
      <c r="J3" s="226">
        <v>0</v>
      </c>
      <c r="K3" s="226">
        <v>0</v>
      </c>
      <c r="L3"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247524</v>
      </c>
      <c r="M3" s="250">
        <f>Table20883[[#This Row],[PD Total Planned]]/Table20883[[#This Row],[TOTAL Planned Expenditures]]</f>
        <v>0.22366397452556208</v>
      </c>
      <c r="N3" s="249">
        <v>235779</v>
      </c>
      <c r="O3" s="226">
        <v>240000</v>
      </c>
      <c r="P3" s="226">
        <v>0</v>
      </c>
      <c r="Q3" s="226">
        <v>0</v>
      </c>
      <c r="R3" s="226">
        <v>0</v>
      </c>
      <c r="S3" s="235">
        <f>Table20883[[#This Row],[Texas Rising Star Planned Expenditures CCQ]]+Table20883[[#This Row],[Texas Rising Star Planned Expenditures CQF]]+Table20883[[#This Row],[Texas Rising Star Planned Expenditures Other]]+Table20883[[#This Row],[Texas Rising Star Planned Expenditures CCM]]</f>
        <v>475779</v>
      </c>
      <c r="T3" s="262">
        <f>Table20883[[#This Row],[Texas Rising Star Total Planned]]/Table20883[[#This Row],[TOTAL Planned Expenditures]]</f>
        <v>0.42991638037441787</v>
      </c>
      <c r="U3" s="249">
        <v>0</v>
      </c>
      <c r="V3" s="250">
        <f>Table20883[[#This Row],[Health &amp; Safety Planned Expenditures CCQ Only]]/Table20883[[#This Row],[TOTAL Planned Expenditures]]</f>
        <v>0</v>
      </c>
      <c r="W3" s="249">
        <v>0</v>
      </c>
      <c r="X3" s="226">
        <v>0</v>
      </c>
      <c r="Y3" s="226">
        <v>0</v>
      </c>
      <c r="Z3" s="235">
        <f>Table20883[[#This Row],[Eval &amp; Assessment Planned Expenditures CCQ]]+Table20883[[#This Row],[Eval &amp; Assessment Planned Expenditures CQF]]+Table20883[[#This Row],[Eval &amp; Assessment Planned Expenditures CCM]]</f>
        <v>0</v>
      </c>
      <c r="AA3" s="250">
        <f>Table20883[[#This Row],[Eval/Assess Total Planned]]/Table20883[[#This Row],[TOTAL Planned Expenditures]]</f>
        <v>0</v>
      </c>
      <c r="AB3" s="249">
        <v>0</v>
      </c>
      <c r="AC3" s="226">
        <v>0</v>
      </c>
      <c r="AD3" s="226">
        <v>0</v>
      </c>
      <c r="AE3" s="235">
        <f>Table20883[[#This Row],[National Accreditation Planned Expenditures CCQ]]+Table20883[[#This Row],[National Accreditation Planned Expenditures CQF]]+Table20883[[#This Row],[National Accreditation Planned Expenditures CCM]]</f>
        <v>0</v>
      </c>
      <c r="AF3" s="267">
        <f>Table20883[[#This Row],[National Accreditation Total Planned]]/Table20883[[#This Row],[TOTAL Planned Expenditures]]</f>
        <v>0</v>
      </c>
      <c r="AG3" s="249">
        <v>43875</v>
      </c>
      <c r="AH3" s="226">
        <v>52500</v>
      </c>
      <c r="AI3" s="226">
        <v>0</v>
      </c>
      <c r="AJ3" s="235">
        <f>Table20883[[#This Row],[Other Activities Planned Expenditures CCQ]]+Table20883[[#This Row],[Other Activities Planned Expenditures CQF]]+Table20883[[#This Row],[Other Activities Planned Expenditures Other]]</f>
        <v>96375</v>
      </c>
      <c r="AK3" s="250">
        <f>Table20883[[#This Row],[Other Total Planned]]/Table20883[[#This Row],[TOTAL Planned Expenditures]]</f>
        <v>8.7084951539652913E-2</v>
      </c>
      <c r="AL3"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1106678</v>
      </c>
    </row>
    <row r="4" spans="1:38" ht="15.75" x14ac:dyDescent="0.5">
      <c r="A4" s="202">
        <v>2</v>
      </c>
      <c r="B4" s="242" t="s">
        <v>47</v>
      </c>
      <c r="C4" s="251">
        <v>0</v>
      </c>
      <c r="D4" s="226">
        <v>59297</v>
      </c>
      <c r="E4" s="226">
        <v>0</v>
      </c>
      <c r="F4" s="235">
        <v>150000</v>
      </c>
      <c r="G4" s="250">
        <f>Table20883[[#This Row],[Infant Toddler Total Planned]]/Table20883[[#This Row],[TOTAL Planned Expenditures]]</f>
        <v>7.9556815499789171E-2</v>
      </c>
      <c r="H4" s="251">
        <v>0</v>
      </c>
      <c r="I4" s="226">
        <v>128093</v>
      </c>
      <c r="J4" s="226">
        <v>0</v>
      </c>
      <c r="K4" s="226">
        <v>0</v>
      </c>
      <c r="L4"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128093</v>
      </c>
      <c r="M4" s="250">
        <f>Table20883[[#This Row],[PD Total Planned]]/Table20883[[#This Row],[TOTAL Planned Expenditures]]</f>
        <v>6.793780778542996E-2</v>
      </c>
      <c r="N4" s="251">
        <v>598740</v>
      </c>
      <c r="O4" s="226">
        <v>803851</v>
      </c>
      <c r="P4" s="226">
        <v>0</v>
      </c>
      <c r="Q4" s="226">
        <v>0</v>
      </c>
      <c r="R4" s="226">
        <v>0</v>
      </c>
      <c r="S4" s="235">
        <f>Table20883[[#This Row],[Texas Rising Star Planned Expenditures CCQ]]+Table20883[[#This Row],[Texas Rising Star Planned Expenditures CQF]]+Table20883[[#This Row],[Texas Rising Star Planned Expenditures Other]]+Table20883[[#This Row],[Texas Rising Star Planned Expenditures CCM]]</f>
        <v>1402591</v>
      </c>
      <c r="T4" s="262">
        <f>Table20883[[#This Row],[Texas Rising Star Total Planned]]/Table20883[[#This Row],[TOTAL Planned Expenditures]]</f>
        <v>0.74390448939109866</v>
      </c>
      <c r="U4" s="251">
        <v>88680</v>
      </c>
      <c r="V4" s="250">
        <f>Table20883[[#This Row],[Health &amp; Safety Planned Expenditures CCQ Only]]/Table20883[[#This Row],[TOTAL Planned Expenditures]]</f>
        <v>4.7033989323475363E-2</v>
      </c>
      <c r="W4" s="251">
        <v>0</v>
      </c>
      <c r="X4" s="226">
        <v>0</v>
      </c>
      <c r="Y4" s="226">
        <v>0</v>
      </c>
      <c r="Z4" s="235">
        <f>Table20883[[#This Row],[Eval &amp; Assessment Planned Expenditures CCQ]]+Table20883[[#This Row],[Eval &amp; Assessment Planned Expenditures CQF]]+Table20883[[#This Row],[Eval &amp; Assessment Planned Expenditures CCM]]</f>
        <v>0</v>
      </c>
      <c r="AA4" s="250">
        <f>Table20883[[#This Row],[Eval/Assess Total Planned]]/Table20883[[#This Row],[TOTAL Planned Expenditures]]</f>
        <v>0</v>
      </c>
      <c r="AB4" s="251">
        <v>0</v>
      </c>
      <c r="AC4" s="228">
        <v>750</v>
      </c>
      <c r="AD4" s="226">
        <v>0</v>
      </c>
      <c r="AE4" s="235">
        <f>Table20883[[#This Row],[National Accreditation Planned Expenditures CCQ]]+Table20883[[#This Row],[National Accreditation Planned Expenditures CQF]]+Table20883[[#This Row],[National Accreditation Planned Expenditures CCM]]</f>
        <v>750</v>
      </c>
      <c r="AF4" s="267">
        <f>Table20883[[#This Row],[National Accreditation Total Planned]]/Table20883[[#This Row],[TOTAL Planned Expenditures]]</f>
        <v>3.9778407749894588E-4</v>
      </c>
      <c r="AG4" s="251">
        <v>115331</v>
      </c>
      <c r="AH4" s="226">
        <v>0</v>
      </c>
      <c r="AI4" s="226">
        <v>0</v>
      </c>
      <c r="AJ4" s="235">
        <f>Table20883[[#This Row],[Other Activities Planned Expenditures CCQ]]+Table20883[[#This Row],[Other Activities Planned Expenditures CQF]]+Table20883[[#This Row],[Other Activities Planned Expenditures Other]]</f>
        <v>115331</v>
      </c>
      <c r="AK4" s="250">
        <f>Table20883[[#This Row],[Other Total Planned]]/Table20883[[#This Row],[TOTAL Planned Expenditures]]</f>
        <v>6.11691139227079E-2</v>
      </c>
      <c r="AL4"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1885445</v>
      </c>
    </row>
    <row r="5" spans="1:38" ht="15.75" x14ac:dyDescent="0.5">
      <c r="A5" s="202">
        <v>3</v>
      </c>
      <c r="B5" s="242" t="s">
        <v>48</v>
      </c>
      <c r="C5" s="249">
        <v>77633</v>
      </c>
      <c r="D5" s="226">
        <v>0</v>
      </c>
      <c r="E5" s="226">
        <v>0</v>
      </c>
      <c r="F5" s="235">
        <v>77633</v>
      </c>
      <c r="G5" s="250">
        <f>Table20883[[#This Row],[Infant Toddler Total Planned]]/Table20883[[#This Row],[TOTAL Planned Expenditures]]</f>
        <v>7.2596813830921328E-2</v>
      </c>
      <c r="H5" s="251">
        <v>107248</v>
      </c>
      <c r="I5" s="226">
        <v>0</v>
      </c>
      <c r="J5" s="226"/>
      <c r="K5" s="226">
        <v>0</v>
      </c>
      <c r="L5"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107248</v>
      </c>
      <c r="M5" s="250">
        <f>Table20883[[#This Row],[PD Total Planned]]/Table20883[[#This Row],[TOTAL Planned Expenditures]]</f>
        <v>0.10029063786970296</v>
      </c>
      <c r="N5" s="251">
        <v>378363</v>
      </c>
      <c r="O5" s="226">
        <v>506128</v>
      </c>
      <c r="P5" s="226">
        <v>0</v>
      </c>
      <c r="Q5" s="226">
        <v>0</v>
      </c>
      <c r="R5" s="226">
        <v>0</v>
      </c>
      <c r="S5" s="235">
        <f>Table20883[[#This Row],[Texas Rising Star Planned Expenditures CCQ]]+Table20883[[#This Row],[Texas Rising Star Planned Expenditures CQF]]+Table20883[[#This Row],[Texas Rising Star Planned Expenditures Other]]+Table20883[[#This Row],[Texas Rising Star Planned Expenditures CCM]]</f>
        <v>884491</v>
      </c>
      <c r="T5" s="262">
        <f>Table20883[[#This Row],[Texas Rising Star Total Planned]]/Table20883[[#This Row],[TOTAL Planned Expenditures]]</f>
        <v>0.82711254829937575</v>
      </c>
      <c r="U5" s="251">
        <v>0</v>
      </c>
      <c r="V5" s="250">
        <f>Table20883[[#This Row],[Health &amp; Safety Planned Expenditures CCQ Only]]/Table20883[[#This Row],[TOTAL Planned Expenditures]]</f>
        <v>0</v>
      </c>
      <c r="W5" s="251">
        <v>0</v>
      </c>
      <c r="X5" s="226">
        <v>0</v>
      </c>
      <c r="Y5" s="226">
        <v>0</v>
      </c>
      <c r="Z5" s="235">
        <f>Table20883[[#This Row],[Eval &amp; Assessment Planned Expenditures CCQ]]+Table20883[[#This Row],[Eval &amp; Assessment Planned Expenditures CQF]]+Table20883[[#This Row],[Eval &amp; Assessment Planned Expenditures CCM]]</f>
        <v>0</v>
      </c>
      <c r="AA5" s="250">
        <f>Table20883[[#This Row],[Eval/Assess Total Planned]]/Table20883[[#This Row],[TOTAL Planned Expenditures]]</f>
        <v>0</v>
      </c>
      <c r="AB5" s="251">
        <v>0</v>
      </c>
      <c r="AC5" s="228">
        <v>0</v>
      </c>
      <c r="AD5" s="226">
        <v>0</v>
      </c>
      <c r="AE5" s="235">
        <f>Table20883[[#This Row],[National Accreditation Planned Expenditures CCQ]]+Table20883[[#This Row],[National Accreditation Planned Expenditures CQF]]+Table20883[[#This Row],[National Accreditation Planned Expenditures CCM]]</f>
        <v>0</v>
      </c>
      <c r="AF5" s="267">
        <f>Table20883[[#This Row],[National Accreditation Total Planned]]/Table20883[[#This Row],[TOTAL Planned Expenditures]]</f>
        <v>0</v>
      </c>
      <c r="AG5" s="251">
        <v>0</v>
      </c>
      <c r="AH5" s="226">
        <v>0</v>
      </c>
      <c r="AI5" s="226">
        <v>0</v>
      </c>
      <c r="AJ5" s="235">
        <f>Table20883[[#This Row],[Other Activities Planned Expenditures CCQ]]+Table20883[[#This Row],[Other Activities Planned Expenditures CQF]]+Table20883[[#This Row],[Other Activities Planned Expenditures Other]]</f>
        <v>0</v>
      </c>
      <c r="AK5" s="250">
        <f>Table20883[[#This Row],[Other Total Planned]]/Table20883[[#This Row],[TOTAL Planned Expenditures]]</f>
        <v>0</v>
      </c>
      <c r="AL5"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1069372</v>
      </c>
    </row>
    <row r="6" spans="1:38" ht="15.75" x14ac:dyDescent="0.5">
      <c r="A6" s="202">
        <v>4</v>
      </c>
      <c r="B6" s="242" t="s">
        <v>49</v>
      </c>
      <c r="C6" s="251">
        <v>8615</v>
      </c>
      <c r="D6" s="226">
        <v>37868</v>
      </c>
      <c r="E6" s="226">
        <v>0</v>
      </c>
      <c r="F6" s="235">
        <f>Table20883[[#This Row],[Infant Toddler  Planned  Expenditures CCQ]]+Table20883[[#This Row],[Infant Toddler Planned Expenditures CQF]]</f>
        <v>46483</v>
      </c>
      <c r="G6" s="250">
        <f>Table20883[[#This Row],[Infant Toddler Total Planned]]/Table20883[[#This Row],[TOTAL Planned Expenditures]]</f>
        <v>6.2435845533371608E-3</v>
      </c>
      <c r="H6" s="251">
        <v>0</v>
      </c>
      <c r="I6" s="226">
        <v>188974</v>
      </c>
      <c r="J6" s="226">
        <v>0</v>
      </c>
      <c r="K6" s="226">
        <v>0</v>
      </c>
      <c r="L6"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188974</v>
      </c>
      <c r="M6" s="250">
        <f>Table20883[[#This Row],[PD Total Planned]]/Table20883[[#This Row],[TOTAL Planned Expenditures]]</f>
        <v>2.5382938867593241E-2</v>
      </c>
      <c r="N6" s="251">
        <v>1770949</v>
      </c>
      <c r="O6" s="226">
        <v>802807</v>
      </c>
      <c r="P6" s="226">
        <v>0</v>
      </c>
      <c r="Q6" s="226">
        <v>0</v>
      </c>
      <c r="R6" s="226">
        <v>0</v>
      </c>
      <c r="S6" s="235">
        <f>Table20883[[#This Row],[Texas Rising Star Planned Expenditures CCQ]]+Table20883[[#This Row],[Texas Rising Star Planned Expenditures CQF]]+Table20883[[#This Row],[Texas Rising Star Planned Expenditures Other]]+Table20883[[#This Row],[Texas Rising Star Planned Expenditures CCM]]</f>
        <v>2573756</v>
      </c>
      <c r="T6" s="262">
        <f>Table20883[[#This Row],[Texas Rising Star Total Planned]]/Table20883[[#This Row],[TOTAL Planned Expenditures]]</f>
        <v>0.34570624111307008</v>
      </c>
      <c r="U6" s="251">
        <v>0</v>
      </c>
      <c r="V6" s="250">
        <f>Table20883[[#This Row],[Health &amp; Safety Planned Expenditures CCQ Only]]/Table20883[[#This Row],[TOTAL Planned Expenditures]]</f>
        <v>0</v>
      </c>
      <c r="W6" s="251">
        <v>0</v>
      </c>
      <c r="X6" s="226">
        <v>0</v>
      </c>
      <c r="Y6" s="226">
        <v>0</v>
      </c>
      <c r="Z6" s="235">
        <f>Table20883[[#This Row],[Eval &amp; Assessment Planned Expenditures CCQ]]+Table20883[[#This Row],[Eval &amp; Assessment Planned Expenditures CQF]]+Table20883[[#This Row],[Eval &amp; Assessment Planned Expenditures CCM]]</f>
        <v>0</v>
      </c>
      <c r="AA6" s="250">
        <f>Table20883[[#This Row],[Eval/Assess Total Planned]]/Table20883[[#This Row],[TOTAL Planned Expenditures]]</f>
        <v>0</v>
      </c>
      <c r="AB6" s="251">
        <v>0</v>
      </c>
      <c r="AC6" s="228">
        <v>0</v>
      </c>
      <c r="AD6" s="226">
        <v>0</v>
      </c>
      <c r="AE6" s="235">
        <f>Table20883[[#This Row],[National Accreditation Planned Expenditures CCQ]]+Table20883[[#This Row],[National Accreditation Planned Expenditures CQF]]+Table20883[[#This Row],[National Accreditation Planned Expenditures CCM]]</f>
        <v>0</v>
      </c>
      <c r="AF6" s="267">
        <f>Table20883[[#This Row],[National Accreditation Total Planned]]/Table20883[[#This Row],[TOTAL Planned Expenditures]]</f>
        <v>0</v>
      </c>
      <c r="AG6" s="251">
        <v>252225</v>
      </c>
      <c r="AH6" s="226">
        <v>4383484</v>
      </c>
      <c r="AI6" s="226">
        <v>0</v>
      </c>
      <c r="AJ6" s="235">
        <f>Table20883[[#This Row],[Other Activities Planned Expenditures CCQ]]+Table20883[[#This Row],[Other Activities Planned Expenditures CQF]]+Table20883[[#This Row],[Other Activities Planned Expenditures Other]]</f>
        <v>4635709</v>
      </c>
      <c r="AK6" s="250">
        <f>Table20883[[#This Row],[Other Total Planned]]/Table20883[[#This Row],[TOTAL Planned Expenditures]]</f>
        <v>0.62266723546599956</v>
      </c>
      <c r="AL6"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7444922</v>
      </c>
    </row>
    <row r="7" spans="1:38" ht="15.75" x14ac:dyDescent="0.5">
      <c r="A7" s="202">
        <v>5</v>
      </c>
      <c r="B7" s="242" t="s">
        <v>50</v>
      </c>
      <c r="C7" s="251">
        <v>0</v>
      </c>
      <c r="D7" s="226">
        <v>210000</v>
      </c>
      <c r="E7" s="226">
        <v>0</v>
      </c>
      <c r="F7" s="235">
        <f>Table20883[[#This Row],[Infant Toddler  Planned  Expenditures CCQ]]+Table20883[[#This Row],[Infant Toddler Planned Expenditures CQF]]</f>
        <v>210000</v>
      </c>
      <c r="G7" s="250">
        <f>Table20883[[#This Row],[Infant Toddler Total Planned]]/Table20883[[#This Row],[TOTAL Planned Expenditures]]</f>
        <v>2.5104089324653377E-2</v>
      </c>
      <c r="H7" s="251">
        <v>0</v>
      </c>
      <c r="I7" s="226">
        <v>126817</v>
      </c>
      <c r="J7" s="226">
        <v>0</v>
      </c>
      <c r="K7" s="226">
        <v>0</v>
      </c>
      <c r="L7"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126817</v>
      </c>
      <c r="M7" s="250">
        <f>Table20883[[#This Row],[PD Total Planned]]/Table20883[[#This Row],[TOTAL Planned Expenditures]]</f>
        <v>1.5160120456593177E-2</v>
      </c>
      <c r="N7" s="251">
        <v>3721384</v>
      </c>
      <c r="O7" s="226">
        <v>1784070</v>
      </c>
      <c r="P7" s="226">
        <v>0</v>
      </c>
      <c r="Q7" s="226">
        <v>0</v>
      </c>
      <c r="R7" s="226">
        <v>362000</v>
      </c>
      <c r="S7" s="235">
        <f>Table20883[[#This Row],[Texas Rising Star Planned Expenditures CCQ]]+Table20883[[#This Row],[Texas Rising Star Planned Expenditures CQF]]+Table20883[[#This Row],[Texas Rising Star Planned Expenditures Other]]+Table20883[[#This Row],[Texas Rising Star Planned Expenditures CCM]]</f>
        <v>5867454</v>
      </c>
      <c r="T7" s="262">
        <f>Table20883[[#This Row],[Texas Rising Star Total Planned]]/Table20883[[#This Row],[TOTAL Planned Expenditures]]</f>
        <v>0.70141471106807018</v>
      </c>
      <c r="U7" s="251">
        <v>0</v>
      </c>
      <c r="V7" s="250">
        <f>Table20883[[#This Row],[Health &amp; Safety Planned Expenditures CCQ Only]]/Table20883[[#This Row],[TOTAL Planned Expenditures]]</f>
        <v>0</v>
      </c>
      <c r="W7" s="251">
        <v>0</v>
      </c>
      <c r="X7" s="226">
        <v>17000</v>
      </c>
      <c r="Y7" s="226">
        <v>0</v>
      </c>
      <c r="Z7" s="235">
        <f>Table20883[[#This Row],[Eval &amp; Assessment Planned Expenditures CCQ]]+Table20883[[#This Row],[Eval &amp; Assessment Planned Expenditures CQF]]+Table20883[[#This Row],[Eval &amp; Assessment Planned Expenditures CCM]]</f>
        <v>17000</v>
      </c>
      <c r="AA7" s="250">
        <f>Table20883[[#This Row],[Eval/Assess Total Planned]]/Table20883[[#This Row],[TOTAL Planned Expenditures]]</f>
        <v>2.0322358024719399E-3</v>
      </c>
      <c r="AB7" s="251">
        <v>0</v>
      </c>
      <c r="AC7" s="228">
        <v>2900</v>
      </c>
      <c r="AD7" s="226">
        <v>0</v>
      </c>
      <c r="AE7" s="235">
        <f>Table20883[[#This Row],[National Accreditation Planned Expenditures CCQ]]+Table20883[[#This Row],[National Accreditation Planned Expenditures CQF]]+Table20883[[#This Row],[National Accreditation Planned Expenditures CCM]]</f>
        <v>2900</v>
      </c>
      <c r="AF7" s="267">
        <f>Table20883[[#This Row],[National Accreditation Total Planned]]/Table20883[[#This Row],[TOTAL Planned Expenditures]]</f>
        <v>3.466755192452133E-4</v>
      </c>
      <c r="AG7" s="251">
        <v>0</v>
      </c>
      <c r="AH7" s="226">
        <v>2141000</v>
      </c>
      <c r="AI7" s="226">
        <v>0</v>
      </c>
      <c r="AJ7" s="235">
        <f>Table20883[[#This Row],[Other Activities Planned Expenditures CCQ]]+Table20883[[#This Row],[Other Activities Planned Expenditures CQF]]+Table20883[[#This Row],[Other Activities Planned Expenditures Other]]</f>
        <v>2141000</v>
      </c>
      <c r="AK7" s="250">
        <f>Table20883[[#This Row],[Other Total Planned]]/Table20883[[#This Row],[TOTAL Planned Expenditures]]</f>
        <v>0.25594216782896606</v>
      </c>
      <c r="AL7"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8365171</v>
      </c>
    </row>
    <row r="8" spans="1:38" ht="15.75" x14ac:dyDescent="0.5">
      <c r="A8" s="202">
        <v>6</v>
      </c>
      <c r="B8" s="242" t="s">
        <v>51</v>
      </c>
      <c r="C8" s="251">
        <v>150000</v>
      </c>
      <c r="D8" s="226">
        <v>830000</v>
      </c>
      <c r="E8" s="226">
        <v>0</v>
      </c>
      <c r="F8" s="235">
        <v>980000</v>
      </c>
      <c r="G8" s="250">
        <f>Table20883[[#This Row],[Infant Toddler Total Planned]]/Table20883[[#This Row],[TOTAL Planned Expenditures]]</f>
        <v>0.13323914141784937</v>
      </c>
      <c r="H8" s="251">
        <v>1075000</v>
      </c>
      <c r="I8" s="226">
        <v>1099557</v>
      </c>
      <c r="J8" s="226">
        <v>0</v>
      </c>
      <c r="K8" s="226">
        <v>0</v>
      </c>
      <c r="L8"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2174557</v>
      </c>
      <c r="M8" s="250">
        <f>Table20883[[#This Row],[PD Total Planned]]/Table20883[[#This Row],[TOTAL Planned Expenditures]]</f>
        <v>0.29564908943283086</v>
      </c>
      <c r="N8" s="251">
        <v>3525889</v>
      </c>
      <c r="O8" s="226">
        <v>405250</v>
      </c>
      <c r="P8" s="226">
        <v>0</v>
      </c>
      <c r="Q8" s="226">
        <v>0</v>
      </c>
      <c r="R8" s="226">
        <v>0</v>
      </c>
      <c r="S8" s="235">
        <f>Table20883[[#This Row],[Texas Rising Star Planned Expenditures CCQ]]+Table20883[[#This Row],[Texas Rising Star Planned Expenditures CQF]]+Table20883[[#This Row],[Texas Rising Star Planned Expenditures Other]]+Table20883[[#This Row],[Texas Rising Star Planned Expenditures CCM]]</f>
        <v>3931139</v>
      </c>
      <c r="T8" s="262">
        <f>Table20883[[#This Row],[Texas Rising Star Total Planned]]/Table20883[[#This Row],[TOTAL Planned Expenditures]]</f>
        <v>0.53447100525941116</v>
      </c>
      <c r="U8" s="251">
        <v>30000</v>
      </c>
      <c r="V8" s="250">
        <f>Table20883[[#This Row],[Health &amp; Safety Planned Expenditures CCQ Only]]/Table20883[[#This Row],[TOTAL Planned Expenditures]]</f>
        <v>4.0787492270770217E-3</v>
      </c>
      <c r="W8" s="251">
        <v>22000</v>
      </c>
      <c r="X8" s="226">
        <v>0</v>
      </c>
      <c r="Y8" s="226">
        <v>0</v>
      </c>
      <c r="Z8" s="235">
        <f>Table20883[[#This Row],[Eval &amp; Assessment Planned Expenditures CCQ]]+Table20883[[#This Row],[Eval &amp; Assessment Planned Expenditures CQF]]+Table20883[[#This Row],[Eval &amp; Assessment Planned Expenditures CCM]]</f>
        <v>22000</v>
      </c>
      <c r="AA8" s="250">
        <f>Table20883[[#This Row],[Eval/Assess Total Planned]]/Table20883[[#This Row],[TOTAL Planned Expenditures]]</f>
        <v>2.9910827665231491E-3</v>
      </c>
      <c r="AB8" s="251">
        <v>0</v>
      </c>
      <c r="AC8" s="228">
        <v>62500</v>
      </c>
      <c r="AD8" s="226">
        <v>0</v>
      </c>
      <c r="AE8" s="235">
        <f>Table20883[[#This Row],[National Accreditation Planned Expenditures CCQ]]+Table20883[[#This Row],[National Accreditation Planned Expenditures CQF]]+Table20883[[#This Row],[National Accreditation Planned Expenditures CCM]]</f>
        <v>62500</v>
      </c>
      <c r="AF8" s="267">
        <f>Table20883[[#This Row],[National Accreditation Total Planned]]/Table20883[[#This Row],[TOTAL Planned Expenditures]]</f>
        <v>8.4973942230771281E-3</v>
      </c>
      <c r="AG8" s="251">
        <v>155000</v>
      </c>
      <c r="AH8" s="226">
        <v>0</v>
      </c>
      <c r="AI8" s="226">
        <v>0</v>
      </c>
      <c r="AJ8" s="235">
        <f>Table20883[[#This Row],[Other Activities Planned Expenditures CCQ]]+Table20883[[#This Row],[Other Activities Planned Expenditures CQF]]+Table20883[[#This Row],[Other Activities Planned Expenditures Other]]</f>
        <v>155000</v>
      </c>
      <c r="AK8" s="250">
        <f>Table20883[[#This Row],[Other Total Planned]]/Table20883[[#This Row],[TOTAL Planned Expenditures]]</f>
        <v>2.1073537673231276E-2</v>
      </c>
      <c r="AL8"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7355196</v>
      </c>
    </row>
    <row r="9" spans="1:38" ht="15.75" x14ac:dyDescent="0.5">
      <c r="A9" s="202">
        <v>7</v>
      </c>
      <c r="B9" s="242" t="s">
        <v>52</v>
      </c>
      <c r="C9" s="251">
        <v>40000</v>
      </c>
      <c r="D9" s="226">
        <v>55000</v>
      </c>
      <c r="E9" s="226">
        <v>42797</v>
      </c>
      <c r="F9" s="235">
        <f>Table20883[[#This Row],[Infant Toddler  Planned  Expenditures CCQ]]+Table20883[[#This Row],[Infant Toddler Planned Expenditures CQF]]+Table20883[[#This Row],[Infant Toddler Planned Expenditures CCM]]</f>
        <v>137797</v>
      </c>
      <c r="G9" s="250">
        <f>Table20883[[#This Row],[Infant Toddler Total Planned]]/Table20883[[#This Row],[TOTAL Planned Expenditures]]</f>
        <v>0.12030165117174439</v>
      </c>
      <c r="H9" s="251">
        <v>0</v>
      </c>
      <c r="I9" s="226">
        <v>170000</v>
      </c>
      <c r="J9" s="226">
        <v>0</v>
      </c>
      <c r="K9" s="226">
        <v>10000</v>
      </c>
      <c r="L9"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180000</v>
      </c>
      <c r="M9" s="250">
        <f>Table20883[[#This Row],[PD Total Planned]]/Table20883[[#This Row],[TOTAL Planned Expenditures]]</f>
        <v>0.15714636175616298</v>
      </c>
      <c r="N9" s="251">
        <v>523358</v>
      </c>
      <c r="O9" s="226">
        <v>0</v>
      </c>
      <c r="P9" s="226">
        <v>0</v>
      </c>
      <c r="Q9" s="226">
        <v>0</v>
      </c>
      <c r="R9" s="226">
        <v>217</v>
      </c>
      <c r="S9" s="235">
        <f>Table20883[[#This Row],[Texas Rising Star Planned Expenditures CCQ]]+Table20883[[#This Row],[Texas Rising Star Planned Expenditures CQF]]+Table20883[[#This Row],[Texas Rising Star Planned Expenditures Other]]+Table20883[[#This Row],[Texas Rising Star Planned Expenditures CCM]]</f>
        <v>523575</v>
      </c>
      <c r="T9" s="262">
        <f>Table20883[[#This Row],[Texas Rising Star Total Planned]]/Table20883[[#This Row],[TOTAL Planned Expenditures]]</f>
        <v>0.45709947975823906</v>
      </c>
      <c r="U9" s="251">
        <v>7000</v>
      </c>
      <c r="V9" s="250">
        <f>Table20883[[#This Row],[Health &amp; Safety Planned Expenditures CCQ Only]]/Table20883[[#This Row],[TOTAL Planned Expenditures]]</f>
        <v>6.1112474016285605E-3</v>
      </c>
      <c r="W9" s="251">
        <v>8087</v>
      </c>
      <c r="X9" s="226">
        <v>0</v>
      </c>
      <c r="Y9" s="226">
        <v>0</v>
      </c>
      <c r="Z9" s="235">
        <f>Table20883[[#This Row],[Eval &amp; Assessment Planned Expenditures CCQ]]+Table20883[[#This Row],[Eval &amp; Assessment Planned Expenditures CQF]]+Table20883[[#This Row],[Eval &amp; Assessment Planned Expenditures CCM]]</f>
        <v>8087</v>
      </c>
      <c r="AA9" s="250">
        <f>Table20883[[#This Row],[Eval/Assess Total Planned]]/Table20883[[#This Row],[TOTAL Planned Expenditures]]</f>
        <v>7.0602368195671669E-3</v>
      </c>
      <c r="AB9" s="251">
        <v>0</v>
      </c>
      <c r="AC9" s="228">
        <v>0</v>
      </c>
      <c r="AD9" s="226">
        <v>0</v>
      </c>
      <c r="AE9" s="235">
        <f>Table20883[[#This Row],[National Accreditation Planned Expenditures CCQ]]+Table20883[[#This Row],[National Accreditation Planned Expenditures CQF]]+Table20883[[#This Row],[National Accreditation Planned Expenditures CCM]]</f>
        <v>0</v>
      </c>
      <c r="AF9" s="267">
        <f>Table20883[[#This Row],[National Accreditation Total Planned]]/Table20883[[#This Row],[TOTAL Planned Expenditures]]</f>
        <v>0</v>
      </c>
      <c r="AG9" s="251">
        <v>55800</v>
      </c>
      <c r="AH9" s="226">
        <v>233170</v>
      </c>
      <c r="AI9" s="226">
        <v>0</v>
      </c>
      <c r="AJ9" s="235">
        <f>Table20883[[#This Row],[Other Activities Planned Expenditures CCQ]]+Table20883[[#This Row],[Other Activities Planned Expenditures CQF]]+Table20883[[#This Row],[Other Activities Planned Expenditures Other]]</f>
        <v>288970</v>
      </c>
      <c r="AK9" s="250">
        <f>Table20883[[#This Row],[Other Total Planned]]/Table20883[[#This Row],[TOTAL Planned Expenditures]]</f>
        <v>0.25228102309265787</v>
      </c>
      <c r="AL9"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1145429</v>
      </c>
    </row>
    <row r="10" spans="1:38" ht="15.75" x14ac:dyDescent="0.5">
      <c r="A10" s="202">
        <v>8</v>
      </c>
      <c r="B10" s="242" t="s">
        <v>53</v>
      </c>
      <c r="C10" s="251">
        <v>206500</v>
      </c>
      <c r="D10" s="226">
        <v>127000</v>
      </c>
      <c r="E10" s="226">
        <v>0</v>
      </c>
      <c r="F10" s="235">
        <f>Table20883[[#This Row],[Infant Toddler  Planned  Expenditures CCQ]]+Table20883[[#This Row],[Infant Toddler Planned Expenditures CQF]]</f>
        <v>333500</v>
      </c>
      <c r="G10" s="250">
        <f>Table20883[[#This Row],[Infant Toddler Total Planned]]/Table20883[[#This Row],[TOTAL Planned Expenditures]]</f>
        <v>0.10853046175074116</v>
      </c>
      <c r="H10" s="251">
        <v>0</v>
      </c>
      <c r="I10" s="226">
        <v>170000</v>
      </c>
      <c r="J10" s="226">
        <v>0</v>
      </c>
      <c r="K10" s="226">
        <v>0</v>
      </c>
      <c r="L10"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170000</v>
      </c>
      <c r="M10" s="250">
        <f>Table20883[[#This Row],[PD Total Planned]]/Table20883[[#This Row],[TOTAL Planned Expenditures]]</f>
        <v>5.5322874055850069E-2</v>
      </c>
      <c r="N10" s="251">
        <v>616611</v>
      </c>
      <c r="O10" s="226">
        <v>1140759</v>
      </c>
      <c r="P10" s="226">
        <v>0</v>
      </c>
      <c r="Q10" s="226">
        <v>0</v>
      </c>
      <c r="R10" s="226">
        <v>0</v>
      </c>
      <c r="S10" s="235">
        <f>Table20883[[#This Row],[Texas Rising Star Planned Expenditures CCQ]]+Table20883[[#This Row],[Texas Rising Star Planned Expenditures CQF]]+Table20883[[#This Row],[Texas Rising Star Planned Expenditures Other]]+Table20883[[#This Row],[Texas Rising Star Planned Expenditures CCM]]</f>
        <v>1757370</v>
      </c>
      <c r="T10" s="262">
        <f>Table20883[[#This Row],[Texas Rising Star Total Planned]]/Table20883[[#This Row],[TOTAL Planned Expenditures]]</f>
        <v>0.57189858340899546</v>
      </c>
      <c r="U10" s="251">
        <v>50000</v>
      </c>
      <c r="V10" s="250">
        <f>Table20883[[#This Row],[Health &amp; Safety Planned Expenditures CCQ Only]]/Table20883[[#This Row],[TOTAL Planned Expenditures]]</f>
        <v>1.6271433545838255E-2</v>
      </c>
      <c r="W10" s="251">
        <v>0</v>
      </c>
      <c r="X10" s="226">
        <v>0</v>
      </c>
      <c r="Y10" s="226">
        <v>0</v>
      </c>
      <c r="Z10" s="235">
        <f>Table20883[[#This Row],[Eval &amp; Assessment Planned Expenditures CCQ]]+Table20883[[#This Row],[Eval &amp; Assessment Planned Expenditures CQF]]+Table20883[[#This Row],[Eval &amp; Assessment Planned Expenditures CCM]]</f>
        <v>0</v>
      </c>
      <c r="AA10" s="250">
        <f>Table20883[[#This Row],[Eval/Assess Total Planned]]/Table20883[[#This Row],[TOTAL Planned Expenditures]]</f>
        <v>0</v>
      </c>
      <c r="AB10" s="251">
        <v>0</v>
      </c>
      <c r="AC10" s="228">
        <v>0</v>
      </c>
      <c r="AD10" s="226">
        <v>0</v>
      </c>
      <c r="AE10" s="235">
        <f>Table20883[[#This Row],[National Accreditation Planned Expenditures CCQ]]+Table20883[[#This Row],[National Accreditation Planned Expenditures CQF]]+Table20883[[#This Row],[National Accreditation Planned Expenditures CCM]]</f>
        <v>0</v>
      </c>
      <c r="AF10" s="267">
        <f>Table20883[[#This Row],[National Accreditation Total Planned]]/Table20883[[#This Row],[TOTAL Planned Expenditures]]</f>
        <v>0</v>
      </c>
      <c r="AG10" s="251">
        <v>0</v>
      </c>
      <c r="AH10" s="226">
        <v>762000</v>
      </c>
      <c r="AI10" s="226">
        <v>0</v>
      </c>
      <c r="AJ10" s="235">
        <f>Table20883[[#This Row],[Other Activities Planned Expenditures CCQ]]+Table20883[[#This Row],[Other Activities Planned Expenditures CQF]]+Table20883[[#This Row],[Other Activities Planned Expenditures Other]]</f>
        <v>762000</v>
      </c>
      <c r="AK10" s="250">
        <f>Table20883[[#This Row],[Other Total Planned]]/Table20883[[#This Row],[TOTAL Planned Expenditures]]</f>
        <v>0.24797664723857502</v>
      </c>
      <c r="AL10"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3072870</v>
      </c>
    </row>
    <row r="11" spans="1:38" ht="15.75" x14ac:dyDescent="0.5">
      <c r="A11" s="202">
        <v>9</v>
      </c>
      <c r="B11" s="242" t="s">
        <v>54</v>
      </c>
      <c r="C11" s="251">
        <v>110874</v>
      </c>
      <c r="D11" s="226">
        <v>163450</v>
      </c>
      <c r="E11" s="226">
        <v>0</v>
      </c>
      <c r="F11" s="235">
        <f>Table20883[[#This Row],[Infant Toddler  Planned  Expenditures CCQ]]+Table20883[[#This Row],[Infant Toddler Planned Expenditures CQF]]</f>
        <v>274324</v>
      </c>
      <c r="G11" s="250">
        <f>Table20883[[#This Row],[Infant Toddler Total Planned]]/Table20883[[#This Row],[TOTAL Planned Expenditures]]</f>
        <v>0.18920736430232182</v>
      </c>
      <c r="H11" s="251">
        <v>69888</v>
      </c>
      <c r="I11" s="226">
        <v>0</v>
      </c>
      <c r="J11" s="226">
        <v>0</v>
      </c>
      <c r="K11" s="226">
        <v>0</v>
      </c>
      <c r="L11"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69888</v>
      </c>
      <c r="M11" s="250">
        <f>Table20883[[#This Row],[PD Total Planned]]/Table20883[[#This Row],[TOTAL Planned Expenditures]]</f>
        <v>4.8203308045816871E-2</v>
      </c>
      <c r="N11" s="251">
        <v>526997</v>
      </c>
      <c r="O11" s="226">
        <v>289325</v>
      </c>
      <c r="P11" s="226">
        <v>0</v>
      </c>
      <c r="Q11" s="226">
        <v>0</v>
      </c>
      <c r="R11" s="226">
        <v>0</v>
      </c>
      <c r="S11" s="235">
        <f>Table20883[[#This Row],[Texas Rising Star Planned Expenditures CCQ]]+Table20883[[#This Row],[Texas Rising Star Planned Expenditures CQF]]+Table20883[[#This Row],[Texas Rising Star Planned Expenditures Other]]+Table20883[[#This Row],[Texas Rising Star Planned Expenditures CCM]]</f>
        <v>816322</v>
      </c>
      <c r="T11" s="262">
        <f>Table20883[[#This Row],[Texas Rising Star Total Planned]]/Table20883[[#This Row],[TOTAL Planned Expenditures]]</f>
        <v>0.56303543999795846</v>
      </c>
      <c r="U11" s="251">
        <v>0</v>
      </c>
      <c r="V11" s="250">
        <f>Table20883[[#This Row],[Health &amp; Safety Planned Expenditures CCQ Only]]/Table20883[[#This Row],[TOTAL Planned Expenditures]]</f>
        <v>0</v>
      </c>
      <c r="W11" s="251">
        <v>0</v>
      </c>
      <c r="X11" s="226">
        <v>0</v>
      </c>
      <c r="Y11" s="226">
        <v>0</v>
      </c>
      <c r="Z11" s="235">
        <f>Table20883[[#This Row],[Eval &amp; Assessment Planned Expenditures CCQ]]+Table20883[[#This Row],[Eval &amp; Assessment Planned Expenditures CQF]]+Table20883[[#This Row],[Eval &amp; Assessment Planned Expenditures CCM]]</f>
        <v>0</v>
      </c>
      <c r="AA11" s="250">
        <f>Table20883[[#This Row],[Eval/Assess Total Planned]]/Table20883[[#This Row],[TOTAL Planned Expenditures]]</f>
        <v>0</v>
      </c>
      <c r="AB11" s="251">
        <v>0</v>
      </c>
      <c r="AC11" s="228">
        <v>0</v>
      </c>
      <c r="AD11" s="226">
        <v>0</v>
      </c>
      <c r="AE11" s="235">
        <f>Table20883[[#This Row],[National Accreditation Planned Expenditures CCQ]]+Table20883[[#This Row],[National Accreditation Planned Expenditures CQF]]+Table20883[[#This Row],[National Accreditation Planned Expenditures CCM]]</f>
        <v>0</v>
      </c>
      <c r="AF11" s="267">
        <f>Table20883[[#This Row],[National Accreditation Total Planned]]/Table20883[[#This Row],[TOTAL Planned Expenditures]]</f>
        <v>0</v>
      </c>
      <c r="AG11" s="251">
        <v>0</v>
      </c>
      <c r="AH11" s="226">
        <v>289325</v>
      </c>
      <c r="AI11" s="226">
        <v>0</v>
      </c>
      <c r="AJ11" s="235">
        <f>Table20883[[#This Row],[Other Activities Planned Expenditures CCQ]]+Table20883[[#This Row],[Other Activities Planned Expenditures CQF]]+Table20883[[#This Row],[Other Activities Planned Expenditures Other]]</f>
        <v>289325</v>
      </c>
      <c r="AK11" s="250">
        <f>Table20883[[#This Row],[Other Total Planned]]/Table20883[[#This Row],[TOTAL Planned Expenditures]]</f>
        <v>0.19955388765390289</v>
      </c>
      <c r="AL11"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1449859</v>
      </c>
    </row>
    <row r="12" spans="1:38" ht="15.75" x14ac:dyDescent="0.5">
      <c r="A12" s="202">
        <v>10</v>
      </c>
      <c r="B12" s="242" t="s">
        <v>55</v>
      </c>
      <c r="C12" s="251">
        <v>0</v>
      </c>
      <c r="D12" s="226">
        <v>186705</v>
      </c>
      <c r="E12" s="226">
        <v>0</v>
      </c>
      <c r="F12" s="235">
        <v>170000</v>
      </c>
      <c r="G12" s="250">
        <f>Table20883[[#This Row],[Infant Toddler Total Planned]]/Table20883[[#This Row],[TOTAL Planned Expenditures]]</f>
        <v>4.9667998645524458E-2</v>
      </c>
      <c r="H12" s="251">
        <v>312047</v>
      </c>
      <c r="I12" s="226">
        <v>112187</v>
      </c>
      <c r="J12" s="226">
        <v>0</v>
      </c>
      <c r="K12" s="226">
        <v>0</v>
      </c>
      <c r="L12"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424234</v>
      </c>
      <c r="M12" s="250">
        <f>Table20883[[#This Row],[PD Total Planned]]/Table20883[[#This Row],[TOTAL Planned Expenditures]]</f>
        <v>0.12394619845520838</v>
      </c>
      <c r="N12" s="251">
        <v>1289993</v>
      </c>
      <c r="O12" s="226">
        <v>1299469</v>
      </c>
      <c r="P12" s="226">
        <v>0</v>
      </c>
      <c r="Q12" s="226">
        <v>0</v>
      </c>
      <c r="R12" s="226">
        <v>0</v>
      </c>
      <c r="S12" s="235">
        <f>Table20883[[#This Row],[Texas Rising Star Planned Expenditures CCQ]]+Table20883[[#This Row],[Texas Rising Star Planned Expenditures CQF]]+Table20883[[#This Row],[Texas Rising Star Planned Expenditures Other]]+Table20883[[#This Row],[Texas Rising Star Planned Expenditures CCM]]</f>
        <v>2589462</v>
      </c>
      <c r="T12" s="262">
        <f>Table20883[[#This Row],[Texas Rising Star Total Planned]]/Table20883[[#This Row],[TOTAL Planned Expenditures]]</f>
        <v>0.75654938299198271</v>
      </c>
      <c r="U12" s="251">
        <v>18198</v>
      </c>
      <c r="V12" s="250">
        <f>Table20883[[#This Row],[Health &amp; Safety Planned Expenditures CCQ Only]]/Table20883[[#This Row],[TOTAL Planned Expenditures]]</f>
        <v>5.316813172654436E-3</v>
      </c>
      <c r="W12" s="251">
        <v>0</v>
      </c>
      <c r="X12" s="226">
        <v>0</v>
      </c>
      <c r="Y12" s="226">
        <v>0</v>
      </c>
      <c r="Z12" s="235">
        <f>Table20883[[#This Row],[Eval &amp; Assessment Planned Expenditures CCQ]]+Table20883[[#This Row],[Eval &amp; Assessment Planned Expenditures CQF]]+Table20883[[#This Row],[Eval &amp; Assessment Planned Expenditures CCM]]</f>
        <v>0</v>
      </c>
      <c r="AA12" s="250">
        <f>Table20883[[#This Row],[Eval/Assess Total Planned]]/Table20883[[#This Row],[TOTAL Planned Expenditures]]</f>
        <v>0</v>
      </c>
      <c r="AB12" s="251">
        <v>0</v>
      </c>
      <c r="AC12" s="228">
        <v>0</v>
      </c>
      <c r="AD12" s="226">
        <v>0</v>
      </c>
      <c r="AE12" s="235">
        <f>Table20883[[#This Row],[National Accreditation Planned Expenditures CCQ]]+Table20883[[#This Row],[National Accreditation Planned Expenditures CQF]]+Table20883[[#This Row],[National Accreditation Planned Expenditures CCM]]</f>
        <v>0</v>
      </c>
      <c r="AF12" s="267">
        <f>Table20883[[#This Row],[National Accreditation Total Planned]]/Table20883[[#This Row],[TOTAL Planned Expenditures]]</f>
        <v>0</v>
      </c>
      <c r="AG12" s="251">
        <v>8333</v>
      </c>
      <c r="AH12" s="226">
        <v>212500</v>
      </c>
      <c r="AI12" s="226">
        <v>0</v>
      </c>
      <c r="AJ12" s="235">
        <f>Table20883[[#This Row],[Other Activities Planned Expenditures CCQ]]+Table20883[[#This Row],[Other Activities Planned Expenditures CQF]]+Table20883[[#This Row],[Other Activities Planned Expenditures Other]]</f>
        <v>220833</v>
      </c>
      <c r="AK12" s="250">
        <f>Table20883[[#This Row],[Other Total Planned]]/Table20883[[#This Row],[TOTAL Planned Expenditures]]</f>
        <v>6.4519606734630017E-2</v>
      </c>
      <c r="AL12"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3422727</v>
      </c>
    </row>
    <row r="13" spans="1:38" ht="15.75" x14ac:dyDescent="0.5">
      <c r="A13" s="202">
        <v>11</v>
      </c>
      <c r="B13" s="242" t="s">
        <v>56</v>
      </c>
      <c r="C13" s="251">
        <v>45000</v>
      </c>
      <c r="D13" s="226">
        <v>0</v>
      </c>
      <c r="E13" s="226">
        <v>0</v>
      </c>
      <c r="F13" s="235">
        <v>45000</v>
      </c>
      <c r="G13" s="250">
        <f>Table20883[[#This Row],[Infant Toddler Total Planned]]/Table20883[[#This Row],[TOTAL Planned Expenditures]]</f>
        <v>2.7970115485499047E-2</v>
      </c>
      <c r="H13" s="251">
        <v>224000</v>
      </c>
      <c r="I13" s="226">
        <v>0</v>
      </c>
      <c r="J13" s="226">
        <v>0</v>
      </c>
      <c r="K13" s="226">
        <v>0</v>
      </c>
      <c r="L13"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224000</v>
      </c>
      <c r="M13" s="250">
        <f>Table20883[[#This Row],[PD Total Planned]]/Table20883[[#This Row],[TOTAL Planned Expenditures]]</f>
        <v>0.13922901930559525</v>
      </c>
      <c r="N13" s="251">
        <v>590979</v>
      </c>
      <c r="O13" s="226">
        <v>308381</v>
      </c>
      <c r="P13" s="226">
        <v>0</v>
      </c>
      <c r="Q13" s="226">
        <v>0</v>
      </c>
      <c r="R13" s="226">
        <v>0</v>
      </c>
      <c r="S13" s="235">
        <f>Table20883[[#This Row],[Texas Rising Star Planned Expenditures CCQ]]+Table20883[[#This Row],[Texas Rising Star Planned Expenditures CQF]]+Table20883[[#This Row],[Texas Rising Star Planned Expenditures Other]]+Table20883[[#This Row],[Texas Rising Star Planned Expenditures CCM]]</f>
        <v>899360</v>
      </c>
      <c r="T13" s="262">
        <f>Table20883[[#This Row],[Texas Rising Star Total Planned]]/Table20883[[#This Row],[TOTAL Planned Expenditures]]</f>
        <v>0.55900451251196503</v>
      </c>
      <c r="U13" s="251">
        <v>19000</v>
      </c>
      <c r="V13" s="250">
        <f>Table20883[[#This Row],[Health &amp; Safety Planned Expenditures CCQ Only]]/Table20883[[#This Row],[TOTAL Planned Expenditures]]</f>
        <v>1.1809604316099599E-2</v>
      </c>
      <c r="W13" s="251">
        <v>0</v>
      </c>
      <c r="X13" s="226">
        <v>0</v>
      </c>
      <c r="Y13" s="226">
        <v>0</v>
      </c>
      <c r="Z13" s="235">
        <f>Table20883[[#This Row],[Eval &amp; Assessment Planned Expenditures CCQ]]+Table20883[[#This Row],[Eval &amp; Assessment Planned Expenditures CQF]]+Table20883[[#This Row],[Eval &amp; Assessment Planned Expenditures CCM]]</f>
        <v>0</v>
      </c>
      <c r="AA13" s="250">
        <f>Table20883[[#This Row],[Eval/Assess Total Planned]]/Table20883[[#This Row],[TOTAL Planned Expenditures]]</f>
        <v>0</v>
      </c>
      <c r="AB13" s="251">
        <v>0</v>
      </c>
      <c r="AC13" s="228">
        <v>0</v>
      </c>
      <c r="AD13" s="226">
        <v>0</v>
      </c>
      <c r="AE13" s="235">
        <f>Table20883[[#This Row],[National Accreditation Planned Expenditures CCQ]]+Table20883[[#This Row],[National Accreditation Planned Expenditures CQF]]+Table20883[[#This Row],[National Accreditation Planned Expenditures CCM]]</f>
        <v>0</v>
      </c>
      <c r="AF13" s="267">
        <f>Table20883[[#This Row],[National Accreditation Total Planned]]/Table20883[[#This Row],[TOTAL Planned Expenditures]]</f>
        <v>0</v>
      </c>
      <c r="AG13" s="251">
        <v>71500</v>
      </c>
      <c r="AH13" s="226">
        <v>350000</v>
      </c>
      <c r="AI13" s="226">
        <v>0</v>
      </c>
      <c r="AJ13" s="235">
        <f>Table20883[[#This Row],[Other Activities Planned Expenditures CCQ]]+Table20883[[#This Row],[Other Activities Planned Expenditures CQF]]+Table20883[[#This Row],[Other Activities Planned Expenditures Other]]</f>
        <v>421500</v>
      </c>
      <c r="AK13" s="250">
        <f>Table20883[[#This Row],[Other Total Planned]]/Table20883[[#This Row],[TOTAL Planned Expenditures]]</f>
        <v>0.26198674838084107</v>
      </c>
      <c r="AL13"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1608860</v>
      </c>
    </row>
    <row r="14" spans="1:38" ht="15.75" x14ac:dyDescent="0.5">
      <c r="A14" s="202">
        <v>12</v>
      </c>
      <c r="B14" s="242" t="s">
        <v>57</v>
      </c>
      <c r="C14" s="251">
        <v>56231</v>
      </c>
      <c r="D14" s="226">
        <v>45607</v>
      </c>
      <c r="E14" s="226">
        <v>0</v>
      </c>
      <c r="F14" s="235">
        <f>Table20883[[#This Row],[Infant Toddler  Planned  Expenditures CCQ]]+Table20883[[#This Row],[Infant Toddler Planned Expenditures CQF]]</f>
        <v>101838</v>
      </c>
      <c r="G14" s="250">
        <f>Table20883[[#This Row],[Infant Toddler Total Planned]]/Table20883[[#This Row],[TOTAL Planned Expenditures]]</f>
        <v>0.12598395973976328</v>
      </c>
      <c r="H14" s="251">
        <v>2500</v>
      </c>
      <c r="I14" s="226">
        <v>15000</v>
      </c>
      <c r="J14" s="226">
        <v>0</v>
      </c>
      <c r="K14" s="226">
        <v>0</v>
      </c>
      <c r="L14"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17500</v>
      </c>
      <c r="M14" s="250">
        <f>Table20883[[#This Row],[PD Total Planned]]/Table20883[[#This Row],[TOTAL Planned Expenditures]]</f>
        <v>2.1649279202712715E-2</v>
      </c>
      <c r="N14" s="251">
        <v>365172</v>
      </c>
      <c r="O14" s="226">
        <v>311272</v>
      </c>
      <c r="P14" s="226">
        <v>0</v>
      </c>
      <c r="Q14" s="226">
        <v>0</v>
      </c>
      <c r="R14" s="226">
        <v>0</v>
      </c>
      <c r="S14" s="235">
        <f>Table20883[[#This Row],[Texas Rising Star Planned Expenditures CCQ]]+Table20883[[#This Row],[Texas Rising Star Planned Expenditures CQF]]+Table20883[[#This Row],[Texas Rising Star Planned Expenditures Other]]+Table20883[[#This Row],[Texas Rising Star Planned Expenditures CCM]]</f>
        <v>676444</v>
      </c>
      <c r="T14" s="262">
        <f>Table20883[[#This Row],[Texas Rising Star Total Planned]]/Table20883[[#This Row],[TOTAL Planned Expenditures]]</f>
        <v>0.83683000119998863</v>
      </c>
      <c r="U14" s="251">
        <v>12559</v>
      </c>
      <c r="V14" s="250">
        <f>Table20883[[#This Row],[Health &amp; Safety Planned Expenditures CCQ Only]]/Table20883[[#This Row],[TOTAL Planned Expenditures]]</f>
        <v>1.5536759857535372E-2</v>
      </c>
      <c r="W14" s="251">
        <v>0</v>
      </c>
      <c r="X14" s="226">
        <v>0</v>
      </c>
      <c r="Y14" s="226">
        <v>0</v>
      </c>
      <c r="Z14" s="235">
        <f>Table20883[[#This Row],[Eval &amp; Assessment Planned Expenditures CCQ]]+Table20883[[#This Row],[Eval &amp; Assessment Planned Expenditures CQF]]+Table20883[[#This Row],[Eval &amp; Assessment Planned Expenditures CCM]]</f>
        <v>0</v>
      </c>
      <c r="AA14" s="250">
        <f>Table20883[[#This Row],[Eval/Assess Total Planned]]/Table20883[[#This Row],[TOTAL Planned Expenditures]]</f>
        <v>0</v>
      </c>
      <c r="AB14" s="251">
        <v>0</v>
      </c>
      <c r="AC14" s="228">
        <v>0</v>
      </c>
      <c r="AD14" s="226">
        <v>0</v>
      </c>
      <c r="AE14" s="235">
        <f>Table20883[[#This Row],[National Accreditation Planned Expenditures CCQ]]+Table20883[[#This Row],[National Accreditation Planned Expenditures CQF]]+Table20883[[#This Row],[National Accreditation Planned Expenditures CCM]]</f>
        <v>0</v>
      </c>
      <c r="AF14" s="267">
        <f>Table20883[[#This Row],[National Accreditation Total Planned]]/Table20883[[#This Row],[TOTAL Planned Expenditures]]</f>
        <v>0</v>
      </c>
      <c r="AG14" s="251">
        <v>0</v>
      </c>
      <c r="AH14" s="226">
        <v>0</v>
      </c>
      <c r="AI14" s="226">
        <v>0</v>
      </c>
      <c r="AJ14" s="235">
        <f>Table20883[[#This Row],[Other Activities Planned Expenditures CCQ]]+Table20883[[#This Row],[Other Activities Planned Expenditures CQF]]+Table20883[[#This Row],[Other Activities Planned Expenditures Other]]</f>
        <v>0</v>
      </c>
      <c r="AK14" s="250">
        <f>Table20883[[#This Row],[Other Total Planned]]/Table20883[[#This Row],[TOTAL Planned Expenditures]]</f>
        <v>0</v>
      </c>
      <c r="AL14"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808341</v>
      </c>
    </row>
    <row r="15" spans="1:38" ht="15.75" x14ac:dyDescent="0.5">
      <c r="A15" s="202">
        <v>13</v>
      </c>
      <c r="B15" s="242" t="s">
        <v>58</v>
      </c>
      <c r="C15" s="251">
        <v>0</v>
      </c>
      <c r="D15" s="226">
        <v>76893</v>
      </c>
      <c r="E15" s="226">
        <v>0</v>
      </c>
      <c r="F15" s="235">
        <v>76893</v>
      </c>
      <c r="G15" s="250">
        <f>Table20883[[#This Row],[Infant Toddler Total Planned]]/Table20883[[#This Row],[TOTAL Planned Expenditures]]</f>
        <v>4.4143227674639962E-2</v>
      </c>
      <c r="H15" s="251">
        <v>145798</v>
      </c>
      <c r="I15" s="226">
        <v>285000</v>
      </c>
      <c r="J15" s="226">
        <v>0</v>
      </c>
      <c r="K15" s="226">
        <v>194370</v>
      </c>
      <c r="L15"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625168</v>
      </c>
      <c r="M15" s="250">
        <f>Table20883[[#This Row],[PD Total Planned]]/Table20883[[#This Row],[TOTAL Planned Expenditures]]</f>
        <v>0.35890046374701617</v>
      </c>
      <c r="N15" s="251">
        <v>641817</v>
      </c>
      <c r="O15" s="226">
        <v>215260</v>
      </c>
      <c r="P15" s="226">
        <v>0</v>
      </c>
      <c r="Q15" s="226">
        <v>0</v>
      </c>
      <c r="R15" s="226">
        <v>0</v>
      </c>
      <c r="S15" s="235">
        <f>Table20883[[#This Row],[Texas Rising Star Planned Expenditures CCQ]]+Table20883[[#This Row],[Texas Rising Star Planned Expenditures CQF]]+Table20883[[#This Row],[Texas Rising Star Planned Expenditures Other]]+Table20883[[#This Row],[Texas Rising Star Planned Expenditures CCM]]</f>
        <v>857077</v>
      </c>
      <c r="T15" s="262">
        <f>Table20883[[#This Row],[Texas Rising Star Total Planned]]/Table20883[[#This Row],[TOTAL Planned Expenditures]]</f>
        <v>0.49203627307683917</v>
      </c>
      <c r="U15" s="251">
        <v>0</v>
      </c>
      <c r="V15" s="250">
        <f>Table20883[[#This Row],[Health &amp; Safety Planned Expenditures CCQ Only]]/Table20883[[#This Row],[TOTAL Planned Expenditures]]</f>
        <v>0</v>
      </c>
      <c r="W15" s="251">
        <v>0</v>
      </c>
      <c r="X15" s="226">
        <v>6320</v>
      </c>
      <c r="Y15" s="226">
        <v>0</v>
      </c>
      <c r="Z15" s="235">
        <f>Table20883[[#This Row],[Eval &amp; Assessment Planned Expenditures CCQ]]+Table20883[[#This Row],[Eval &amp; Assessment Planned Expenditures CQF]]+Table20883[[#This Row],[Eval &amp; Assessment Planned Expenditures CCM]]</f>
        <v>6320</v>
      </c>
      <c r="AA15" s="250">
        <f>Table20883[[#This Row],[Eval/Assess Total Planned]]/Table20883[[#This Row],[TOTAL Planned Expenditures]]</f>
        <v>3.6282262222012999E-3</v>
      </c>
      <c r="AB15" s="251">
        <v>0</v>
      </c>
      <c r="AC15" s="228">
        <v>0</v>
      </c>
      <c r="AD15" s="226">
        <v>0</v>
      </c>
      <c r="AE15" s="235">
        <f>Table20883[[#This Row],[National Accreditation Planned Expenditures CCQ]]+Table20883[[#This Row],[National Accreditation Planned Expenditures CQF]]+Table20883[[#This Row],[National Accreditation Planned Expenditures CCM]]</f>
        <v>0</v>
      </c>
      <c r="AF15" s="267">
        <f>Table20883[[#This Row],[National Accreditation Total Planned]]/Table20883[[#This Row],[TOTAL Planned Expenditures]]</f>
        <v>0</v>
      </c>
      <c r="AG15" s="251">
        <v>176440</v>
      </c>
      <c r="AH15" s="226">
        <v>0</v>
      </c>
      <c r="AI15" s="226">
        <v>0</v>
      </c>
      <c r="AJ15" s="235">
        <f>Table20883[[#This Row],[Other Activities Planned Expenditures CCQ]]+Table20883[[#This Row],[Other Activities Planned Expenditures CQF]]+Table20883[[#This Row],[Other Activities Planned Expenditures Other]]</f>
        <v>176440</v>
      </c>
      <c r="AK15" s="250">
        <f>Table20883[[#This Row],[Other Total Planned]]/Table20883[[#This Row],[TOTAL Planned Expenditures]]</f>
        <v>0.10129180927930338</v>
      </c>
      <c r="AL15"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1741898</v>
      </c>
    </row>
    <row r="16" spans="1:38" ht="15.75" x14ac:dyDescent="0.5">
      <c r="A16" s="202">
        <v>14</v>
      </c>
      <c r="B16" s="242" t="s">
        <v>59</v>
      </c>
      <c r="C16" s="251">
        <v>253075</v>
      </c>
      <c r="D16" s="226">
        <v>0</v>
      </c>
      <c r="E16" s="226">
        <v>0</v>
      </c>
      <c r="F16" s="235">
        <f>Table20883[[#This Row],[Infant Toddler  Planned  Expenditures CCQ]]+Table20883[[#This Row],[Infant Toddler Planned Expenditures CQF]]+Table20883[[#This Row],[Infant Toddler Planned Expenditures CCM]]</f>
        <v>253075</v>
      </c>
      <c r="G16" s="250">
        <f>Table20883[[#This Row],[Infant Toddler Total Planned]]/Table20883[[#This Row],[TOTAL Planned Expenditures]]</f>
        <v>6.3093397674513108E-2</v>
      </c>
      <c r="H16" s="251">
        <v>350840</v>
      </c>
      <c r="I16" s="226">
        <v>61000</v>
      </c>
      <c r="J16" s="226">
        <v>7500</v>
      </c>
      <c r="K16" s="226">
        <v>0</v>
      </c>
      <c r="L16"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419340</v>
      </c>
      <c r="M16" s="250">
        <f>Table20883[[#This Row],[PD Total Planned]]/Table20883[[#This Row],[TOTAL Planned Expenditures]]</f>
        <v>0.10454444485164606</v>
      </c>
      <c r="N16" s="251">
        <v>236402</v>
      </c>
      <c r="O16" s="226">
        <v>790000</v>
      </c>
      <c r="P16" s="226">
        <v>0</v>
      </c>
      <c r="Q16" s="226">
        <v>20000</v>
      </c>
      <c r="R16" s="226">
        <v>0</v>
      </c>
      <c r="S16" s="235">
        <f>Table20883[[#This Row],[Texas Rising Star Planned Expenditures CCQ]]+Table20883[[#This Row],[Texas Rising Star Planned Expenditures CQF]]+Table20883[[#This Row],[Texas Rising Star Planned Expenditures Other]]+Table20883[[#This Row],[Texas Rising Star Planned Expenditures CCM]]</f>
        <v>1046402</v>
      </c>
      <c r="T16" s="262">
        <f>Table20883[[#This Row],[Texas Rising Star Total Planned]]/Table20883[[#This Row],[TOTAL Planned Expenditures]]</f>
        <v>0.26087546187259059</v>
      </c>
      <c r="U16" s="251">
        <v>27000</v>
      </c>
      <c r="V16" s="250">
        <f>Table20883[[#This Row],[Health &amp; Safety Planned Expenditures CCQ Only]]/Table20883[[#This Row],[TOTAL Planned Expenditures]]</f>
        <v>6.7312920565518282E-3</v>
      </c>
      <c r="W16" s="251">
        <v>11000</v>
      </c>
      <c r="X16" s="226">
        <v>0</v>
      </c>
      <c r="Y16" s="226">
        <v>0</v>
      </c>
      <c r="Z16" s="235">
        <f>Table20883[[#This Row],[Eval &amp; Assessment Planned Expenditures CCQ]]+Table20883[[#This Row],[Eval &amp; Assessment Planned Expenditures CQF]]+Table20883[[#This Row],[Eval &amp; Assessment Planned Expenditures CCM]]</f>
        <v>11000</v>
      </c>
      <c r="AA16" s="250">
        <f>Table20883[[#This Row],[Eval/Assess Total Planned]]/Table20883[[#This Row],[TOTAL Planned Expenditures]]</f>
        <v>2.7423782452618561E-3</v>
      </c>
      <c r="AB16" s="251">
        <v>0</v>
      </c>
      <c r="AC16" s="228">
        <v>16500</v>
      </c>
      <c r="AD16" s="226">
        <v>0</v>
      </c>
      <c r="AE16" s="235">
        <f>Table20883[[#This Row],[National Accreditation Planned Expenditures CCQ]]+Table20883[[#This Row],[National Accreditation Planned Expenditures CQF]]+Table20883[[#This Row],[National Accreditation Planned Expenditures CCM]]</f>
        <v>16500</v>
      </c>
      <c r="AF16" s="267">
        <f>Table20883[[#This Row],[National Accreditation Total Planned]]/Table20883[[#This Row],[TOTAL Planned Expenditures]]</f>
        <v>4.1135673678927842E-3</v>
      </c>
      <c r="AG16" s="251">
        <v>0</v>
      </c>
      <c r="AH16" s="226">
        <v>1532800</v>
      </c>
      <c r="AI16" s="226">
        <v>705000</v>
      </c>
      <c r="AJ16" s="235">
        <f>Table20883[[#This Row],[Other Activities Planned Expenditures CCQ]]+Table20883[[#This Row],[Other Activities Planned Expenditures CQF]]+Table20883[[#This Row],[Other Activities Planned Expenditures Other]]</f>
        <v>2237800</v>
      </c>
      <c r="AK16" s="250">
        <f>Table20883[[#This Row],[Other Total Planned]]/Table20883[[#This Row],[TOTAL Planned Expenditures]]</f>
        <v>0.55789945793154372</v>
      </c>
      <c r="AL16"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4011117</v>
      </c>
    </row>
    <row r="17" spans="1:38" ht="15.75" x14ac:dyDescent="0.5">
      <c r="A17" s="202">
        <v>16</v>
      </c>
      <c r="B17" s="242" t="s">
        <v>60</v>
      </c>
      <c r="C17" s="251">
        <v>316500</v>
      </c>
      <c r="D17" s="226">
        <v>310500</v>
      </c>
      <c r="E17" s="226">
        <v>0</v>
      </c>
      <c r="F17" s="235">
        <v>624500</v>
      </c>
      <c r="G17" s="250">
        <f>Table20883[[#This Row],[Infant Toddler Total Planned]]/Table20883[[#This Row],[TOTAL Planned Expenditures]]</f>
        <v>0.46353889867017406</v>
      </c>
      <c r="H17" s="251">
        <v>3000</v>
      </c>
      <c r="I17" s="226">
        <v>344044</v>
      </c>
      <c r="J17" s="226">
        <v>0</v>
      </c>
      <c r="K17" s="226">
        <v>0</v>
      </c>
      <c r="L17"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347044</v>
      </c>
      <c r="M17" s="250">
        <f>Table20883[[#This Row],[PD Total Planned]]/Table20883[[#This Row],[TOTAL Planned Expenditures]]</f>
        <v>0.25759550608501502</v>
      </c>
      <c r="N17" s="251">
        <v>10000</v>
      </c>
      <c r="O17" s="226">
        <v>240000</v>
      </c>
      <c r="P17" s="226">
        <v>0</v>
      </c>
      <c r="Q17" s="226">
        <v>0</v>
      </c>
      <c r="R17" s="226">
        <v>0</v>
      </c>
      <c r="S17" s="235">
        <f>Table20883[[#This Row],[Texas Rising Star Planned Expenditures CCQ]]+Table20883[[#This Row],[Texas Rising Star Planned Expenditures CQF]]+Table20883[[#This Row],[Texas Rising Star Planned Expenditures Other]]+Table20883[[#This Row],[Texas Rising Star Planned Expenditures CCM]]</f>
        <v>250000</v>
      </c>
      <c r="T17" s="262">
        <f>Table20883[[#This Row],[Texas Rising Star Total Planned]]/Table20883[[#This Row],[TOTAL Planned Expenditures]]</f>
        <v>0.18556401067661091</v>
      </c>
      <c r="U17" s="251">
        <v>48000</v>
      </c>
      <c r="V17" s="250">
        <f>Table20883[[#This Row],[Health &amp; Safety Planned Expenditures CCQ Only]]/Table20883[[#This Row],[TOTAL Planned Expenditures]]</f>
        <v>3.5628290049909299E-2</v>
      </c>
      <c r="W17" s="251">
        <v>0</v>
      </c>
      <c r="X17" s="226">
        <v>0</v>
      </c>
      <c r="Y17" s="226">
        <v>0</v>
      </c>
      <c r="Z17" s="235">
        <f>Table20883[[#This Row],[Eval &amp; Assessment Planned Expenditures CCQ]]+Table20883[[#This Row],[Eval &amp; Assessment Planned Expenditures CQF]]+Table20883[[#This Row],[Eval &amp; Assessment Planned Expenditures CCM]]</f>
        <v>0</v>
      </c>
      <c r="AA17" s="250">
        <f>Table20883[[#This Row],[Eval/Assess Total Planned]]/Table20883[[#This Row],[TOTAL Planned Expenditures]]</f>
        <v>0</v>
      </c>
      <c r="AB17" s="251">
        <v>2700</v>
      </c>
      <c r="AC17" s="228">
        <v>0</v>
      </c>
      <c r="AD17" s="226">
        <v>0</v>
      </c>
      <c r="AE17" s="235">
        <f>Table20883[[#This Row],[National Accreditation Planned Expenditures CCQ]]+Table20883[[#This Row],[National Accreditation Planned Expenditures CQF]]+Table20883[[#This Row],[National Accreditation Planned Expenditures CCM]]</f>
        <v>2700</v>
      </c>
      <c r="AF17" s="267">
        <f>Table20883[[#This Row],[National Accreditation Total Planned]]/Table20883[[#This Row],[TOTAL Planned Expenditures]]</f>
        <v>2.0040913153073978E-3</v>
      </c>
      <c r="AG17" s="251">
        <v>0</v>
      </c>
      <c r="AH17" s="226">
        <v>75000</v>
      </c>
      <c r="AI17" s="226">
        <v>0</v>
      </c>
      <c r="AJ17" s="235">
        <f>Table20883[[#This Row],[Other Activities Planned Expenditures CCQ]]+Table20883[[#This Row],[Other Activities Planned Expenditures CQF]]+Table20883[[#This Row],[Other Activities Planned Expenditures Other]]</f>
        <v>75000</v>
      </c>
      <c r="AK17" s="250">
        <f>Table20883[[#This Row],[Other Total Planned]]/Table20883[[#This Row],[TOTAL Planned Expenditures]]</f>
        <v>5.5669203202983276E-2</v>
      </c>
      <c r="AL17"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1347244</v>
      </c>
    </row>
    <row r="18" spans="1:38" ht="15.75" x14ac:dyDescent="0.5">
      <c r="A18" s="202">
        <v>17</v>
      </c>
      <c r="B18" s="242" t="s">
        <v>61</v>
      </c>
      <c r="C18" s="251">
        <v>90000</v>
      </c>
      <c r="D18" s="226">
        <v>67242</v>
      </c>
      <c r="E18" s="226">
        <v>0</v>
      </c>
      <c r="F18" s="235">
        <v>140000</v>
      </c>
      <c r="G18" s="250">
        <f>Table20883[[#This Row],[Infant Toddler Total Planned]]/Table20883[[#This Row],[TOTAL Planned Expenditures]]</f>
        <v>0.10616959075414535</v>
      </c>
      <c r="H18" s="251">
        <v>80000</v>
      </c>
      <c r="I18" s="226">
        <v>191306</v>
      </c>
      <c r="J18" s="226">
        <v>0</v>
      </c>
      <c r="K18" s="226">
        <v>0</v>
      </c>
      <c r="L18"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271306</v>
      </c>
      <c r="M18" s="250">
        <f>Table20883[[#This Row],[PD Total Planned]]/Table20883[[#This Row],[TOTAL Planned Expenditures]]</f>
        <v>0.20574604992245829</v>
      </c>
      <c r="N18" s="251">
        <v>519476</v>
      </c>
      <c r="O18" s="226">
        <v>137577</v>
      </c>
      <c r="P18" s="226">
        <v>0</v>
      </c>
      <c r="Q18" s="226">
        <v>0</v>
      </c>
      <c r="R18" s="226">
        <v>0</v>
      </c>
      <c r="S18" s="235">
        <f>Table20883[[#This Row],[Texas Rising Star Planned Expenditures CCQ]]+Table20883[[#This Row],[Texas Rising Star Planned Expenditures CQF]]+Table20883[[#This Row],[Texas Rising Star Planned Expenditures Other]]+Table20883[[#This Row],[Texas Rising Star Planned Expenditures CCM]]</f>
        <v>657053</v>
      </c>
      <c r="T18" s="262">
        <f>Table20883[[#This Row],[Texas Rising Star Total Planned]]/Table20883[[#This Row],[TOTAL Planned Expenditures]]</f>
        <v>0.49827891509845335</v>
      </c>
      <c r="U18" s="251">
        <v>7051</v>
      </c>
      <c r="V18" s="250">
        <f>Table20883[[#This Row],[Health &amp; Safety Planned Expenditures CCQ Only]]/Table20883[[#This Row],[TOTAL Planned Expenditures]]</f>
        <v>5.3471556029105636E-3</v>
      </c>
      <c r="W18" s="251">
        <v>0</v>
      </c>
      <c r="X18" s="226">
        <v>0</v>
      </c>
      <c r="Y18" s="226">
        <v>0</v>
      </c>
      <c r="Z18" s="235">
        <f>Table20883[[#This Row],[Eval &amp; Assessment Planned Expenditures CCQ]]+Table20883[[#This Row],[Eval &amp; Assessment Planned Expenditures CQF]]+Table20883[[#This Row],[Eval &amp; Assessment Planned Expenditures CCM]]</f>
        <v>0</v>
      </c>
      <c r="AA18" s="250">
        <f>Table20883[[#This Row],[Eval/Assess Total Planned]]/Table20883[[#This Row],[TOTAL Planned Expenditures]]</f>
        <v>0</v>
      </c>
      <c r="AB18" s="251">
        <v>2500</v>
      </c>
      <c r="AC18" s="228">
        <v>0</v>
      </c>
      <c r="AD18" s="226">
        <v>0</v>
      </c>
      <c r="AE18" s="235">
        <f>Table20883[[#This Row],[National Accreditation Planned Expenditures CCQ]]+Table20883[[#This Row],[National Accreditation Planned Expenditures CQF]]+Table20883[[#This Row],[National Accreditation Planned Expenditures CCM]]</f>
        <v>2500</v>
      </c>
      <c r="AF18" s="267">
        <f>Table20883[[#This Row],[National Accreditation Total Planned]]/Table20883[[#This Row],[TOTAL Planned Expenditures]]</f>
        <v>1.8958855491811671E-3</v>
      </c>
      <c r="AG18" s="251">
        <v>30735</v>
      </c>
      <c r="AH18" s="226">
        <v>210000</v>
      </c>
      <c r="AI18" s="226">
        <v>0</v>
      </c>
      <c r="AJ18" s="235">
        <f>Table20883[[#This Row],[Other Activities Planned Expenditures CCQ]]+Table20883[[#This Row],[Other Activities Planned Expenditures CQF]]+Table20883[[#This Row],[Other Activities Planned Expenditures Other]]</f>
        <v>240735</v>
      </c>
      <c r="AK18" s="250">
        <f>Table20883[[#This Row],[Other Total Planned]]/Table20883[[#This Row],[TOTAL Planned Expenditures]]</f>
        <v>0.18256240307285129</v>
      </c>
      <c r="AL18"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1318645</v>
      </c>
    </row>
    <row r="19" spans="1:38" ht="15.75" x14ac:dyDescent="0.5">
      <c r="A19" s="202">
        <v>18</v>
      </c>
      <c r="B19" s="242" t="s">
        <v>62</v>
      </c>
      <c r="C19" s="251">
        <v>0</v>
      </c>
      <c r="D19" s="226">
        <v>57974</v>
      </c>
      <c r="E19" s="226">
        <v>0</v>
      </c>
      <c r="F19" s="235">
        <f>Table20883[[#This Row],[Infant Toddler  Planned  Expenditures CCQ]]+Table20883[[#This Row],[Infant Toddler Planned Expenditures CQF]]+Table20883[[#This Row],[Infant Toddler Planned Expenditures CCM]]</f>
        <v>57974</v>
      </c>
      <c r="G19" s="250">
        <f>Table20883[[#This Row],[Infant Toddler Total Planned]]/Table20883[[#This Row],[TOTAL Planned Expenditures]]</f>
        <v>4.9583652635612242E-2</v>
      </c>
      <c r="H19" s="251">
        <v>66124</v>
      </c>
      <c r="I19" s="226">
        <v>53750</v>
      </c>
      <c r="J19" s="226">
        <v>0</v>
      </c>
      <c r="K19" s="226">
        <v>0</v>
      </c>
      <c r="L19"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119874</v>
      </c>
      <c r="M19" s="250">
        <f>Table20883[[#This Row],[PD Total Planned]]/Table20883[[#This Row],[TOTAL Planned Expenditures]]</f>
        <v>0.10252511084350539</v>
      </c>
      <c r="N19" s="251">
        <v>276853</v>
      </c>
      <c r="O19" s="226">
        <v>698355</v>
      </c>
      <c r="P19" s="226">
        <v>0</v>
      </c>
      <c r="Q19" s="226">
        <v>0</v>
      </c>
      <c r="R19" s="226">
        <v>0</v>
      </c>
      <c r="S19" s="235">
        <f>Table20883[[#This Row],[Texas Rising Star Planned Expenditures CCQ]]+Table20883[[#This Row],[Texas Rising Star Planned Expenditures CQF]]+Table20883[[#This Row],[Texas Rising Star Planned Expenditures Other]]+Table20883[[#This Row],[Texas Rising Star Planned Expenditures CCM]]</f>
        <v>975208</v>
      </c>
      <c r="T19" s="262">
        <f>Table20883[[#This Row],[Texas Rising Star Total Planned]]/Table20883[[#This Row],[TOTAL Planned Expenditures]]</f>
        <v>0.83407000930538067</v>
      </c>
      <c r="U19" s="251">
        <v>1500</v>
      </c>
      <c r="V19" s="250">
        <f>Table20883[[#This Row],[Health &amp; Safety Planned Expenditures CCQ Only]]/Table20883[[#This Row],[TOTAL Planned Expenditures]]</f>
        <v>1.282910942032952E-3</v>
      </c>
      <c r="W19" s="251">
        <v>5181</v>
      </c>
      <c r="X19" s="226">
        <v>0</v>
      </c>
      <c r="Y19" s="226">
        <v>0</v>
      </c>
      <c r="Z19" s="235">
        <f>Table20883[[#This Row],[Eval &amp; Assessment Planned Expenditures CCQ]]+Table20883[[#This Row],[Eval &amp; Assessment Planned Expenditures CQF]]+Table20883[[#This Row],[Eval &amp; Assessment Planned Expenditures CCM]]</f>
        <v>5181</v>
      </c>
      <c r="AA19" s="250">
        <f>Table20883[[#This Row],[Eval/Assess Total Planned]]/Table20883[[#This Row],[TOTAL Planned Expenditures]]</f>
        <v>4.4311743937818166E-3</v>
      </c>
      <c r="AB19" s="251">
        <v>0</v>
      </c>
      <c r="AC19" s="228">
        <v>0</v>
      </c>
      <c r="AD19" s="226">
        <v>0</v>
      </c>
      <c r="AE19" s="235">
        <f>Table20883[[#This Row],[National Accreditation Planned Expenditures CCQ]]+Table20883[[#This Row],[National Accreditation Planned Expenditures CQF]]+Table20883[[#This Row],[National Accreditation Planned Expenditures CCM]]</f>
        <v>0</v>
      </c>
      <c r="AF19" s="267">
        <f>Table20883[[#This Row],[National Accreditation Total Planned]]/Table20883[[#This Row],[TOTAL Planned Expenditures]]</f>
        <v>0</v>
      </c>
      <c r="AG19" s="251">
        <v>9479</v>
      </c>
      <c r="AH19" s="226">
        <v>0</v>
      </c>
      <c r="AI19" s="226">
        <v>0</v>
      </c>
      <c r="AJ19" s="235">
        <f>Table20883[[#This Row],[Other Activities Planned Expenditures CCQ]]+Table20883[[#This Row],[Other Activities Planned Expenditures CQF]]+Table20883[[#This Row],[Other Activities Planned Expenditures Other]]</f>
        <v>9479</v>
      </c>
      <c r="AK19" s="250">
        <f>Table20883[[#This Row],[Other Total Planned]]/Table20883[[#This Row],[TOTAL Planned Expenditures]]</f>
        <v>8.1071418796869014E-3</v>
      </c>
      <c r="AL19"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1169216</v>
      </c>
    </row>
    <row r="20" spans="1:38" ht="15.75" x14ac:dyDescent="0.5">
      <c r="A20" s="202">
        <v>19</v>
      </c>
      <c r="B20" s="242" t="s">
        <v>63</v>
      </c>
      <c r="C20" s="251">
        <v>111000</v>
      </c>
      <c r="D20" s="226">
        <v>0</v>
      </c>
      <c r="E20" s="226">
        <v>0</v>
      </c>
      <c r="F20" s="235">
        <f>Table20883[[#This Row],[Infant Toddler  Planned  Expenditures CCQ]]+Table20883[[#This Row],[Infant Toddler Planned Expenditures CQF]]</f>
        <v>111000</v>
      </c>
      <c r="G20" s="250">
        <f>Table20883[[#This Row],[Infant Toddler Total Planned]]/Table20883[[#This Row],[TOTAL Planned Expenditures]]</f>
        <v>0.15452249764039969</v>
      </c>
      <c r="H20" s="251">
        <v>16589</v>
      </c>
      <c r="I20" s="226">
        <v>25000</v>
      </c>
      <c r="J20" s="226">
        <v>0</v>
      </c>
      <c r="K20" s="226">
        <v>0</v>
      </c>
      <c r="L20"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41589</v>
      </c>
      <c r="M20" s="250">
        <f>Table20883[[#This Row],[PD Total Planned]]/Table20883[[#This Row],[TOTAL Planned Expenditures]]</f>
        <v>5.7895821210509756E-2</v>
      </c>
      <c r="N20" s="251">
        <v>175253</v>
      </c>
      <c r="O20" s="226">
        <v>225500</v>
      </c>
      <c r="P20" s="226">
        <v>0</v>
      </c>
      <c r="Q20" s="226">
        <v>0</v>
      </c>
      <c r="R20" s="226">
        <v>0</v>
      </c>
      <c r="S20" s="235">
        <f>Table20883[[#This Row],[Texas Rising Star Planned Expenditures CCQ]]+Table20883[[#This Row],[Texas Rising Star Planned Expenditures CQF]]+Table20883[[#This Row],[Texas Rising Star Planned Expenditures Other]]+Table20883[[#This Row],[Texas Rising Star Planned Expenditures CCM]]</f>
        <v>400753</v>
      </c>
      <c r="T20" s="262">
        <f>Table20883[[#This Row],[Texas Rising Star Total Planned]]/Table20883[[#This Row],[TOTAL Planned Expenditures]]</f>
        <v>0.55788607654849642</v>
      </c>
      <c r="U20" s="251">
        <v>0</v>
      </c>
      <c r="V20" s="250">
        <f>Table20883[[#This Row],[Health &amp; Safety Planned Expenditures CCQ Only]]/Table20883[[#This Row],[TOTAL Planned Expenditures]]</f>
        <v>0</v>
      </c>
      <c r="W20" s="251">
        <v>0</v>
      </c>
      <c r="X20" s="226">
        <v>0</v>
      </c>
      <c r="Y20" s="226">
        <v>0</v>
      </c>
      <c r="Z20" s="235">
        <f>Table20883[[#This Row],[Eval &amp; Assessment Planned Expenditures CCQ]]+Table20883[[#This Row],[Eval &amp; Assessment Planned Expenditures CQF]]+Table20883[[#This Row],[Eval &amp; Assessment Planned Expenditures CCM]]</f>
        <v>0</v>
      </c>
      <c r="AA20" s="250">
        <f>Table20883[[#This Row],[Eval/Assess Total Planned]]/Table20883[[#This Row],[TOTAL Planned Expenditures]]</f>
        <v>0</v>
      </c>
      <c r="AB20" s="251">
        <v>0</v>
      </c>
      <c r="AC20" s="228">
        <v>0</v>
      </c>
      <c r="AD20" s="226">
        <v>0</v>
      </c>
      <c r="AE20" s="235">
        <f>Table20883[[#This Row],[National Accreditation Planned Expenditures CCQ]]+Table20883[[#This Row],[National Accreditation Planned Expenditures CQF]]+Table20883[[#This Row],[National Accreditation Planned Expenditures CCM]]</f>
        <v>0</v>
      </c>
      <c r="AF20" s="267">
        <f>Table20883[[#This Row],[National Accreditation Total Planned]]/Table20883[[#This Row],[TOTAL Planned Expenditures]]</f>
        <v>0</v>
      </c>
      <c r="AG20" s="251">
        <v>0</v>
      </c>
      <c r="AH20" s="226">
        <v>165000</v>
      </c>
      <c r="AI20" s="226">
        <v>0</v>
      </c>
      <c r="AJ20" s="235">
        <f>Table20883[[#This Row],[Other Activities Planned Expenditures CCQ]]+Table20883[[#This Row],[Other Activities Planned Expenditures CQF]]+Table20883[[#This Row],[Other Activities Planned Expenditures Other]]</f>
        <v>165000</v>
      </c>
      <c r="AK20" s="250">
        <f>Table20883[[#This Row],[Other Total Planned]]/Table20883[[#This Row],[TOTAL Planned Expenditures]]</f>
        <v>0.22969560460059416</v>
      </c>
      <c r="AL20"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718342</v>
      </c>
    </row>
    <row r="21" spans="1:38" ht="15.75" x14ac:dyDescent="0.5">
      <c r="A21" s="202">
        <v>20</v>
      </c>
      <c r="B21" s="242" t="s">
        <v>64</v>
      </c>
      <c r="C21" s="251">
        <v>900000</v>
      </c>
      <c r="D21" s="226">
        <v>0</v>
      </c>
      <c r="E21" s="226">
        <v>0</v>
      </c>
      <c r="F21" s="235">
        <v>900000</v>
      </c>
      <c r="G21" s="250">
        <f>Table20883[[#This Row],[Infant Toddler Total Planned]]/Table20883[[#This Row],[TOTAL Planned Expenditures]]</f>
        <v>0.10163859483965043</v>
      </c>
      <c r="H21" s="251">
        <v>555000</v>
      </c>
      <c r="I21" s="226">
        <v>0</v>
      </c>
      <c r="J21" s="226">
        <v>0</v>
      </c>
      <c r="K21" s="226">
        <v>0</v>
      </c>
      <c r="L21"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555000</v>
      </c>
      <c r="M21" s="250">
        <f>Table20883[[#This Row],[PD Total Planned]]/Table20883[[#This Row],[TOTAL Planned Expenditures]]</f>
        <v>6.26771334844511E-2</v>
      </c>
      <c r="N21" s="251">
        <v>3250759</v>
      </c>
      <c r="O21" s="226">
        <v>1050000</v>
      </c>
      <c r="P21" s="226">
        <v>0</v>
      </c>
      <c r="Q21" s="226">
        <v>0</v>
      </c>
      <c r="R21" s="226">
        <v>0</v>
      </c>
      <c r="S21" s="235">
        <f>Table20883[[#This Row],[Texas Rising Star Planned Expenditures CCQ]]+Table20883[[#This Row],[Texas Rising Star Planned Expenditures CQF]]+Table20883[[#This Row],[Texas Rising Star Planned Expenditures Other]]+Table20883[[#This Row],[Texas Rising Star Planned Expenditures CCM]]</f>
        <v>4300759</v>
      </c>
      <c r="T21" s="262">
        <f>Table20883[[#This Row],[Texas Rising Star Total Planned]]/Table20883[[#This Row],[TOTAL Planned Expenditures]]</f>
        <v>0.48569233500442238</v>
      </c>
      <c r="U21" s="251">
        <v>50000</v>
      </c>
      <c r="V21" s="250">
        <f>Table20883[[#This Row],[Health &amp; Safety Planned Expenditures CCQ Only]]/Table20883[[#This Row],[TOTAL Planned Expenditures]]</f>
        <v>5.6465886022028016E-3</v>
      </c>
      <c r="W21" s="251">
        <v>0</v>
      </c>
      <c r="X21" s="226">
        <v>0</v>
      </c>
      <c r="Y21" s="226">
        <v>0</v>
      </c>
      <c r="Z21" s="235">
        <f>Table20883[[#This Row],[Eval &amp; Assessment Planned Expenditures CCQ]]+Table20883[[#This Row],[Eval &amp; Assessment Planned Expenditures CQF]]+Table20883[[#This Row],[Eval &amp; Assessment Planned Expenditures CCM]]</f>
        <v>0</v>
      </c>
      <c r="AA21" s="250">
        <f>Table20883[[#This Row],[Eval/Assess Total Planned]]/Table20883[[#This Row],[TOTAL Planned Expenditures]]</f>
        <v>0</v>
      </c>
      <c r="AB21" s="251">
        <v>19145</v>
      </c>
      <c r="AC21" s="228">
        <v>0</v>
      </c>
      <c r="AD21" s="226">
        <v>0</v>
      </c>
      <c r="AE21" s="235">
        <f>Table20883[[#This Row],[National Accreditation Planned Expenditures CCQ]]+Table20883[[#This Row],[National Accreditation Planned Expenditures CQF]]+Table20883[[#This Row],[National Accreditation Planned Expenditures CCM]]</f>
        <v>19145</v>
      </c>
      <c r="AF21" s="267">
        <f>Table20883[[#This Row],[National Accreditation Total Planned]]/Table20883[[#This Row],[TOTAL Planned Expenditures]]</f>
        <v>2.1620787757834527E-3</v>
      </c>
      <c r="AG21" s="251">
        <v>1030000</v>
      </c>
      <c r="AH21" s="226">
        <v>2000000</v>
      </c>
      <c r="AI21" s="226">
        <v>0</v>
      </c>
      <c r="AJ21" s="235">
        <f>Table20883[[#This Row],[Other Activities Planned Expenditures CCQ]]+Table20883[[#This Row],[Other Activities Planned Expenditures CQF]]+Table20883[[#This Row],[Other Activities Planned Expenditures Other]]</f>
        <v>3030000</v>
      </c>
      <c r="AK21" s="250">
        <f>Table20883[[#This Row],[Other Total Planned]]/Table20883[[#This Row],[TOTAL Planned Expenditures]]</f>
        <v>0.3421832692934898</v>
      </c>
      <c r="AL21"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8854904</v>
      </c>
    </row>
    <row r="22" spans="1:38" ht="15.75" x14ac:dyDescent="0.5">
      <c r="A22" s="202">
        <v>21</v>
      </c>
      <c r="B22" s="242" t="s">
        <v>65</v>
      </c>
      <c r="C22" s="251">
        <v>0</v>
      </c>
      <c r="D22" s="226">
        <v>131403</v>
      </c>
      <c r="E22" s="226">
        <v>0</v>
      </c>
      <c r="F22" s="235">
        <f>Table20883[[#This Row],[Infant Toddler  Planned  Expenditures CCQ]]+Table20883[[#This Row],[Infant Toddler Planned Expenditures CQF]]+Table20883[[#This Row],[Infant Toddler Planned Expenditures CCM]]</f>
        <v>131403</v>
      </c>
      <c r="G22" s="250">
        <f>Table20883[[#This Row],[Infant Toddler Total Planned]]/Table20883[[#This Row],[TOTAL Planned Expenditures]]</f>
        <v>8.6947574588596491E-2</v>
      </c>
      <c r="H22" s="251">
        <v>63000</v>
      </c>
      <c r="I22" s="226">
        <v>90000</v>
      </c>
      <c r="J22" s="226">
        <v>0</v>
      </c>
      <c r="K22" s="226">
        <v>3200</v>
      </c>
      <c r="L22"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156200</v>
      </c>
      <c r="M22" s="250">
        <f>Table20883[[#This Row],[PD Total Planned]]/Table20883[[#This Row],[TOTAL Planned Expenditures]]</f>
        <v>0.10335541160200888</v>
      </c>
      <c r="N22" s="251">
        <v>696682</v>
      </c>
      <c r="O22" s="226">
        <v>0</v>
      </c>
      <c r="P22" s="226">
        <v>0</v>
      </c>
      <c r="Q22" s="226">
        <v>0</v>
      </c>
      <c r="R22" s="226">
        <v>17000</v>
      </c>
      <c r="S22" s="235">
        <f>Table20883[[#This Row],[Texas Rising Star Planned Expenditures CCQ]]+Table20883[[#This Row],[Texas Rising Star Planned Expenditures CQF]]+Table20883[[#This Row],[Texas Rising Star Planned Expenditures Other]]+Table20883[[#This Row],[Texas Rising Star Planned Expenditures CCM]]</f>
        <v>713682</v>
      </c>
      <c r="T22" s="262">
        <f>Table20883[[#This Row],[Texas Rising Star Total Planned]]/Table20883[[#This Row],[TOTAL Planned Expenditures]]</f>
        <v>0.4722336546923489</v>
      </c>
      <c r="U22" s="251">
        <v>10005</v>
      </c>
      <c r="V22" s="250">
        <f>Table20883[[#This Row],[Health &amp; Safety Planned Expenditures CCQ Only]]/Table20883[[#This Row],[TOTAL Planned Expenditures]]</f>
        <v>6.6201721707944867E-3</v>
      </c>
      <c r="W22" s="251">
        <v>0</v>
      </c>
      <c r="X22" s="226">
        <v>0</v>
      </c>
      <c r="Y22" s="226">
        <v>0</v>
      </c>
      <c r="Z22" s="235">
        <f>Table20883[[#This Row],[Eval &amp; Assessment Planned Expenditures CCQ]]+Table20883[[#This Row],[Eval &amp; Assessment Planned Expenditures CQF]]+Table20883[[#This Row],[Eval &amp; Assessment Planned Expenditures CCM]]</f>
        <v>0</v>
      </c>
      <c r="AA22" s="250">
        <f>Table20883[[#This Row],[Eval/Assess Total Planned]]/Table20883[[#This Row],[TOTAL Planned Expenditures]]</f>
        <v>0</v>
      </c>
      <c r="AB22" s="251">
        <v>0</v>
      </c>
      <c r="AC22" s="228">
        <v>0</v>
      </c>
      <c r="AD22" s="226">
        <v>0</v>
      </c>
      <c r="AE22" s="235">
        <f>Table20883[[#This Row],[National Accreditation Planned Expenditures CCQ]]+Table20883[[#This Row],[National Accreditation Planned Expenditures CQF]]+Table20883[[#This Row],[National Accreditation Planned Expenditures CCM]]</f>
        <v>0</v>
      </c>
      <c r="AF22" s="267">
        <f>Table20883[[#This Row],[National Accreditation Total Planned]]/Table20883[[#This Row],[TOTAL Planned Expenditures]]</f>
        <v>0</v>
      </c>
      <c r="AG22" s="251">
        <v>0</v>
      </c>
      <c r="AH22" s="226">
        <v>500000</v>
      </c>
      <c r="AI22" s="226">
        <v>0</v>
      </c>
      <c r="AJ22" s="235">
        <f>Table20883[[#This Row],[Other Activities Planned Expenditures CCQ]]+Table20883[[#This Row],[Other Activities Planned Expenditures CQF]]+Table20883[[#This Row],[Other Activities Planned Expenditures Other]]</f>
        <v>500000</v>
      </c>
      <c r="AK22" s="250">
        <f>Table20883[[#This Row],[Other Total Planned]]/Table20883[[#This Row],[TOTAL Planned Expenditures]]</f>
        <v>0.3308431869462512</v>
      </c>
      <c r="AL22"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1511290</v>
      </c>
    </row>
    <row r="23" spans="1:38" ht="15.75" x14ac:dyDescent="0.5">
      <c r="A23" s="202">
        <v>22</v>
      </c>
      <c r="B23" s="242" t="s">
        <v>66</v>
      </c>
      <c r="C23" s="251">
        <v>84623</v>
      </c>
      <c r="D23" s="226">
        <v>0</v>
      </c>
      <c r="E23" s="226">
        <v>0</v>
      </c>
      <c r="F23" s="235">
        <f>Table20883[[#This Row],[Infant Toddler  Planned  Expenditures CCQ]]+Table20883[[#This Row],[Infant Toddler Planned Expenditures CQF]]</f>
        <v>84623</v>
      </c>
      <c r="G23" s="250">
        <f>Table20883[[#This Row],[Infant Toddler Total Planned]]/Table20883[[#This Row],[TOTAL Planned Expenditures]]</f>
        <v>3.7565160724979237E-2</v>
      </c>
      <c r="H23" s="251">
        <v>97079</v>
      </c>
      <c r="I23" s="226">
        <v>0</v>
      </c>
      <c r="J23" s="226">
        <v>0</v>
      </c>
      <c r="K23" s="226">
        <v>0</v>
      </c>
      <c r="L23"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97079</v>
      </c>
      <c r="M23" s="250">
        <f>Table20883[[#This Row],[PD Total Planned]]/Table20883[[#This Row],[TOTAL Planned Expenditures]]</f>
        <v>4.3094527941815571E-2</v>
      </c>
      <c r="N23" s="251">
        <v>893247</v>
      </c>
      <c r="O23" s="226">
        <v>139750</v>
      </c>
      <c r="P23" s="226">
        <v>0</v>
      </c>
      <c r="Q23" s="226">
        <v>0</v>
      </c>
      <c r="R23" s="226">
        <v>0</v>
      </c>
      <c r="S23" s="235">
        <f>Table20883[[#This Row],[Texas Rising Star Planned Expenditures CCQ]]+Table20883[[#This Row],[Texas Rising Star Planned Expenditures CQF]]+Table20883[[#This Row],[Texas Rising Star Planned Expenditures Other]]+Table20883[[#This Row],[Texas Rising Star Planned Expenditures CCM]]</f>
        <v>1032997</v>
      </c>
      <c r="T23" s="262">
        <f>Table20883[[#This Row],[Texas Rising Star Total Planned]]/Table20883[[#This Row],[TOTAL Planned Expenditures]]</f>
        <v>0.45855970993017708</v>
      </c>
      <c r="U23" s="251">
        <v>0</v>
      </c>
      <c r="V23" s="250">
        <f>Table20883[[#This Row],[Health &amp; Safety Planned Expenditures CCQ Only]]/Table20883[[#This Row],[TOTAL Planned Expenditures]]</f>
        <v>0</v>
      </c>
      <c r="W23" s="251">
        <v>0</v>
      </c>
      <c r="X23" s="226">
        <v>0</v>
      </c>
      <c r="Y23" s="226">
        <v>0</v>
      </c>
      <c r="Z23" s="235">
        <f>Table20883[[#This Row],[Eval &amp; Assessment Planned Expenditures CCQ]]+Table20883[[#This Row],[Eval &amp; Assessment Planned Expenditures CQF]]+Table20883[[#This Row],[Eval &amp; Assessment Planned Expenditures CCM]]</f>
        <v>0</v>
      </c>
      <c r="AA23" s="250">
        <f>Table20883[[#This Row],[Eval/Assess Total Planned]]/Table20883[[#This Row],[TOTAL Planned Expenditures]]</f>
        <v>0</v>
      </c>
      <c r="AB23" s="251">
        <v>0</v>
      </c>
      <c r="AC23" s="228">
        <v>0</v>
      </c>
      <c r="AD23" s="226">
        <v>0</v>
      </c>
      <c r="AE23" s="235">
        <f>Table20883[[#This Row],[National Accreditation Planned Expenditures CCQ]]+Table20883[[#This Row],[National Accreditation Planned Expenditures CQF]]+Table20883[[#This Row],[National Accreditation Planned Expenditures CCM]]</f>
        <v>0</v>
      </c>
      <c r="AF23" s="267">
        <f>Table20883[[#This Row],[National Accreditation Total Planned]]/Table20883[[#This Row],[TOTAL Planned Expenditures]]</f>
        <v>0</v>
      </c>
      <c r="AG23" s="251">
        <v>107452</v>
      </c>
      <c r="AH23" s="226">
        <v>930548</v>
      </c>
      <c r="AI23" s="226">
        <v>0</v>
      </c>
      <c r="AJ23" s="235">
        <f>Table20883[[#This Row],[Other Activities Planned Expenditures CCQ]]+Table20883[[#This Row],[Other Activities Planned Expenditures CQF]]+Table20883[[#This Row],[Other Activities Planned Expenditures Other]]</f>
        <v>1038000</v>
      </c>
      <c r="AK23" s="250">
        <f>Table20883[[#This Row],[Other Total Planned]]/Table20883[[#This Row],[TOTAL Planned Expenditures]]</f>
        <v>0.46078060140302812</v>
      </c>
      <c r="AL23"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2252699</v>
      </c>
    </row>
    <row r="24" spans="1:38" ht="15.75" x14ac:dyDescent="0.5">
      <c r="A24" s="202">
        <v>15</v>
      </c>
      <c r="B24" s="242" t="s">
        <v>67</v>
      </c>
      <c r="C24" s="251">
        <v>0</v>
      </c>
      <c r="D24" s="226">
        <v>300910</v>
      </c>
      <c r="E24" s="226">
        <v>0</v>
      </c>
      <c r="F24" s="235">
        <f>Table20883[[#This Row],[Infant Toddler  Planned  Expenditures CCQ]]+Table20883[[#This Row],[Infant Toddler Planned Expenditures CQF]]+Table20883[[#This Row],[Infant Toddler Planned Expenditures CCM]]</f>
        <v>300910</v>
      </c>
      <c r="G24" s="250">
        <f>Table20883[[#This Row],[Infant Toddler Total Planned]]/Table20883[[#This Row],[TOTAL Planned Expenditures]]</f>
        <v>9.6313020677964795E-2</v>
      </c>
      <c r="H24" s="251">
        <v>0</v>
      </c>
      <c r="I24" s="226">
        <v>876020</v>
      </c>
      <c r="J24" s="226">
        <v>0</v>
      </c>
      <c r="K24" s="226">
        <v>0</v>
      </c>
      <c r="L24"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876020</v>
      </c>
      <c r="M24" s="250">
        <f>Table20883[[#This Row],[PD Total Planned]]/Table20883[[#This Row],[TOTAL Planned Expenditures]]</f>
        <v>0.28038992514144007</v>
      </c>
      <c r="N24" s="251">
        <v>671265</v>
      </c>
      <c r="O24" s="226">
        <v>51472</v>
      </c>
      <c r="P24" s="226">
        <v>0</v>
      </c>
      <c r="Q24" s="226">
        <v>0</v>
      </c>
      <c r="R24" s="226">
        <v>0</v>
      </c>
      <c r="S24" s="235">
        <f>Table20883[[#This Row],[Texas Rising Star Planned Expenditures CCQ]]+Table20883[[#This Row],[Texas Rising Star Planned Expenditures CQF]]+Table20883[[#This Row],[Texas Rising Star Planned Expenditures Other]]+Table20883[[#This Row],[Texas Rising Star Planned Expenditures CCM]]</f>
        <v>722737</v>
      </c>
      <c r="T24" s="262">
        <f>Table20883[[#This Row],[Texas Rising Star Total Planned]]/Table20883[[#This Row],[TOTAL Planned Expenditures]]</f>
        <v>0.23132824972825844</v>
      </c>
      <c r="U24" s="251">
        <v>4840</v>
      </c>
      <c r="V24" s="250">
        <f>Table20883[[#This Row],[Health &amp; Safety Planned Expenditures CCQ Only]]/Table20883[[#This Row],[TOTAL Planned Expenditures]]</f>
        <v>1.5491509756450422E-3</v>
      </c>
      <c r="W24" s="251">
        <v>0</v>
      </c>
      <c r="X24" s="226">
        <v>0</v>
      </c>
      <c r="Y24" s="226">
        <v>0</v>
      </c>
      <c r="Z24" s="235">
        <f>Table20883[[#This Row],[Eval &amp; Assessment Planned Expenditures CCQ]]+Table20883[[#This Row],[Eval &amp; Assessment Planned Expenditures CQF]]+Table20883[[#This Row],[Eval &amp; Assessment Planned Expenditures CCM]]</f>
        <v>0</v>
      </c>
      <c r="AA24" s="250">
        <f>Table20883[[#This Row],[Eval/Assess Total Planned]]/Table20883[[#This Row],[TOTAL Planned Expenditures]]</f>
        <v>0</v>
      </c>
      <c r="AB24" s="251">
        <v>0</v>
      </c>
      <c r="AC24" s="228">
        <v>0</v>
      </c>
      <c r="AD24" s="226">
        <v>0</v>
      </c>
      <c r="AE24" s="235">
        <f>Table20883[[#This Row],[National Accreditation Planned Expenditures CCQ]]+Table20883[[#This Row],[National Accreditation Planned Expenditures CQF]]+Table20883[[#This Row],[National Accreditation Planned Expenditures CCM]]</f>
        <v>0</v>
      </c>
      <c r="AF24" s="267">
        <f>Table20883[[#This Row],[National Accreditation Total Planned]]/Table20883[[#This Row],[TOTAL Planned Expenditures]]</f>
        <v>0</v>
      </c>
      <c r="AG24" s="251">
        <v>0</v>
      </c>
      <c r="AH24" s="226">
        <v>1219785</v>
      </c>
      <c r="AI24" s="226">
        <v>0</v>
      </c>
      <c r="AJ24" s="235">
        <f>Table20883[[#This Row],[Other Activities Planned Expenditures CCQ]]+Table20883[[#This Row],[Other Activities Planned Expenditures CQF]]+Table20883[[#This Row],[Other Activities Planned Expenditures Other]]</f>
        <v>1219785</v>
      </c>
      <c r="AK24" s="250">
        <f>Table20883[[#This Row],[Other Total Planned]]/Table20883[[#This Row],[TOTAL Planned Expenditures]]</f>
        <v>0.39041965347669166</v>
      </c>
      <c r="AL24"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3124292</v>
      </c>
    </row>
    <row r="25" spans="1:38" ht="15.75" x14ac:dyDescent="0.5">
      <c r="A25" s="202">
        <v>23</v>
      </c>
      <c r="B25" s="242" t="s">
        <v>68</v>
      </c>
      <c r="C25" s="251">
        <v>235500</v>
      </c>
      <c r="D25" s="226">
        <v>0</v>
      </c>
      <c r="E25" s="226">
        <v>0</v>
      </c>
      <c r="F25" s="235">
        <f>Table20883[[#This Row],[Infant Toddler  Planned  Expenditures CCQ]]+Table20883[[#This Row],[Infant Toddler Planned Expenditures CQF]]</f>
        <v>235500</v>
      </c>
      <c r="G25" s="250">
        <f>Table20883[[#This Row],[Infant Toddler Total Planned]]/Table20883[[#This Row],[TOTAL Planned Expenditures]]</f>
        <v>4.1235820918520467E-2</v>
      </c>
      <c r="H25" s="251">
        <v>272509</v>
      </c>
      <c r="I25" s="226">
        <v>0</v>
      </c>
      <c r="J25" s="226"/>
      <c r="K25" s="226">
        <v>0</v>
      </c>
      <c r="L25"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272509</v>
      </c>
      <c r="M25" s="250">
        <f>Table20883[[#This Row],[PD Total Planned]]/Table20883[[#This Row],[TOTAL Planned Expenditures]]</f>
        <v>4.7716060818195731E-2</v>
      </c>
      <c r="N25" s="251">
        <v>2474400</v>
      </c>
      <c r="O25" s="226">
        <v>664549</v>
      </c>
      <c r="P25" s="226">
        <v>0</v>
      </c>
      <c r="Q25" s="226">
        <v>0</v>
      </c>
      <c r="R25" s="226">
        <v>0</v>
      </c>
      <c r="S25" s="235">
        <f>Table20883[[#This Row],[Texas Rising Star Planned Expenditures CCQ]]+Table20883[[#This Row],[Texas Rising Star Planned Expenditures CQF]]+Table20883[[#This Row],[Texas Rising Star Planned Expenditures Other]]+Table20883[[#This Row],[Texas Rising Star Planned Expenditures CCM]]</f>
        <v>3138949</v>
      </c>
      <c r="T25" s="262">
        <f>Table20883[[#This Row],[Texas Rising Star Total Planned]]/Table20883[[#This Row],[TOTAL Planned Expenditures]]</f>
        <v>0.54962691650262807</v>
      </c>
      <c r="U25" s="251">
        <v>0</v>
      </c>
      <c r="V25" s="250">
        <f>Table20883[[#This Row],[Health &amp; Safety Planned Expenditures CCQ Only]]/Table20883[[#This Row],[TOTAL Planned Expenditures]]</f>
        <v>0</v>
      </c>
      <c r="W25" s="251">
        <v>0</v>
      </c>
      <c r="X25" s="226">
        <v>0</v>
      </c>
      <c r="Y25" s="226">
        <v>0</v>
      </c>
      <c r="Z25" s="235">
        <f>Table20883[[#This Row],[Eval &amp; Assessment Planned Expenditures CCQ]]+Table20883[[#This Row],[Eval &amp; Assessment Planned Expenditures CQF]]+Table20883[[#This Row],[Eval &amp; Assessment Planned Expenditures CCM]]</f>
        <v>0</v>
      </c>
      <c r="AA25" s="250">
        <f>Table20883[[#This Row],[Eval/Assess Total Planned]]/Table20883[[#This Row],[TOTAL Planned Expenditures]]</f>
        <v>0</v>
      </c>
      <c r="AB25" s="251">
        <v>0</v>
      </c>
      <c r="AC25" s="228">
        <v>0</v>
      </c>
      <c r="AD25" s="226">
        <v>0</v>
      </c>
      <c r="AE25" s="235">
        <f>Table20883[[#This Row],[National Accreditation Planned Expenditures CCQ]]+Table20883[[#This Row],[National Accreditation Planned Expenditures CQF]]+Table20883[[#This Row],[National Accreditation Planned Expenditures CCM]]</f>
        <v>0</v>
      </c>
      <c r="AF25" s="267">
        <f>Table20883[[#This Row],[National Accreditation Total Planned]]/Table20883[[#This Row],[TOTAL Planned Expenditures]]</f>
        <v>0</v>
      </c>
      <c r="AG25" s="251">
        <v>54096</v>
      </c>
      <c r="AH25" s="226">
        <v>2010000</v>
      </c>
      <c r="AI25" s="226">
        <v>0</v>
      </c>
      <c r="AJ25" s="235">
        <f>Table20883[[#This Row],[Other Activities Planned Expenditures CCQ]]+Table20883[[#This Row],[Other Activities Planned Expenditures CQF]]+Table20883[[#This Row],[Other Activities Planned Expenditures Other]]</f>
        <v>2064096</v>
      </c>
      <c r="AK25" s="250">
        <f>Table20883[[#This Row],[Other Total Planned]]/Table20883[[#This Row],[TOTAL Planned Expenditures]]</f>
        <v>0.36142120176065573</v>
      </c>
      <c r="AL25"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5711054</v>
      </c>
    </row>
    <row r="26" spans="1:38" ht="15.75" x14ac:dyDescent="0.5">
      <c r="A26" s="202">
        <v>24</v>
      </c>
      <c r="B26" s="242" t="s">
        <v>69</v>
      </c>
      <c r="C26" s="251">
        <v>0</v>
      </c>
      <c r="D26" s="226">
        <v>661540</v>
      </c>
      <c r="E26" s="226">
        <v>0</v>
      </c>
      <c r="F26" s="235">
        <v>661540</v>
      </c>
      <c r="G26" s="250">
        <f>Table20883[[#This Row],[Infant Toddler Total Planned]]/Table20883[[#This Row],[TOTAL Planned Expenditures]]</f>
        <v>0.31273787501114131</v>
      </c>
      <c r="H26" s="251">
        <v>110547</v>
      </c>
      <c r="I26" s="226">
        <v>30000</v>
      </c>
      <c r="J26" s="226">
        <v>0</v>
      </c>
      <c r="K26" s="226">
        <v>0</v>
      </c>
      <c r="L26"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140547</v>
      </c>
      <c r="M26" s="250">
        <f>Table20883[[#This Row],[PD Total Planned]]/Table20883[[#This Row],[TOTAL Planned Expenditures]]</f>
        <v>6.6442497988316473E-2</v>
      </c>
      <c r="N26" s="251">
        <v>949342</v>
      </c>
      <c r="O26" s="226">
        <v>200000</v>
      </c>
      <c r="P26" s="226">
        <v>0</v>
      </c>
      <c r="Q26" s="226">
        <v>0</v>
      </c>
      <c r="R26" s="226">
        <v>163888.82</v>
      </c>
      <c r="S26" s="235">
        <f>Table20883[[#This Row],[Texas Rising Star Planned Expenditures CCQ]]+Table20883[[#This Row],[Texas Rising Star Planned Expenditures CQF]]+Table20883[[#This Row],[Texas Rising Star Planned Expenditures Other]]+Table20883[[#This Row],[Texas Rising Star Planned Expenditures CCM]]</f>
        <v>1313230.82</v>
      </c>
      <c r="T26" s="262">
        <f>Table20883[[#This Row],[Texas Rising Star Total Planned]]/Table20883[[#This Row],[TOTAL Planned Expenditures]]</f>
        <v>0.62081962700054216</v>
      </c>
      <c r="U26" s="251">
        <v>0</v>
      </c>
      <c r="V26" s="250">
        <f>Table20883[[#This Row],[Health &amp; Safety Planned Expenditures CCQ Only]]/Table20883[[#This Row],[TOTAL Planned Expenditures]]</f>
        <v>0</v>
      </c>
      <c r="W26" s="251">
        <v>0</v>
      </c>
      <c r="X26" s="226">
        <v>0</v>
      </c>
      <c r="Y26" s="226">
        <v>0</v>
      </c>
      <c r="Z26" s="235">
        <f>Table20883[[#This Row],[Eval &amp; Assessment Planned Expenditures CCQ]]+Table20883[[#This Row],[Eval &amp; Assessment Planned Expenditures CQF]]+Table20883[[#This Row],[Eval &amp; Assessment Planned Expenditures CCM]]</f>
        <v>0</v>
      </c>
      <c r="AA26" s="250">
        <f>Table20883[[#This Row],[Eval/Assess Total Planned]]/Table20883[[#This Row],[TOTAL Planned Expenditures]]</f>
        <v>0</v>
      </c>
      <c r="AB26" s="251">
        <v>0</v>
      </c>
      <c r="AC26" s="228">
        <v>0</v>
      </c>
      <c r="AD26" s="226">
        <v>0</v>
      </c>
      <c r="AE26" s="235">
        <f>Table20883[[#This Row],[National Accreditation Planned Expenditures CCQ]]+Table20883[[#This Row],[National Accreditation Planned Expenditures CQF]]+Table20883[[#This Row],[National Accreditation Planned Expenditures CCM]]</f>
        <v>0</v>
      </c>
      <c r="AF26" s="267">
        <f>Table20883[[#This Row],[National Accreditation Total Planned]]/Table20883[[#This Row],[TOTAL Planned Expenditures]]</f>
        <v>0</v>
      </c>
      <c r="AG26" s="251">
        <v>0</v>
      </c>
      <c r="AH26" s="226">
        <v>0</v>
      </c>
      <c r="AI26" s="226">
        <v>0</v>
      </c>
      <c r="AJ26" s="235">
        <f>Table20883[[#This Row],[Other Activities Planned Expenditures CCQ]]+Table20883[[#This Row],[Other Activities Planned Expenditures CQF]]+Table20883[[#This Row],[Other Activities Planned Expenditures Other]]</f>
        <v>0</v>
      </c>
      <c r="AK26" s="250">
        <f>Table20883[[#This Row],[Other Total Planned]]/Table20883[[#This Row],[TOTAL Planned Expenditures]]</f>
        <v>0</v>
      </c>
      <c r="AL26"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2115317.8200000003</v>
      </c>
    </row>
    <row r="27" spans="1:38" ht="15.75" x14ac:dyDescent="0.5">
      <c r="A27" s="202">
        <v>25</v>
      </c>
      <c r="B27" s="242" t="s">
        <v>70</v>
      </c>
      <c r="C27" s="251">
        <v>0</v>
      </c>
      <c r="D27" s="226">
        <v>72500</v>
      </c>
      <c r="E27" s="226">
        <v>0</v>
      </c>
      <c r="F27" s="235">
        <v>72500</v>
      </c>
      <c r="G27" s="250">
        <f>Table20883[[#This Row],[Infant Toddler Total Planned]]/Table20883[[#This Row],[TOTAL Planned Expenditures]]</f>
        <v>7.6751739353210446E-2</v>
      </c>
      <c r="H27" s="251">
        <v>0</v>
      </c>
      <c r="I27" s="226">
        <v>101275</v>
      </c>
      <c r="J27" s="226">
        <v>0</v>
      </c>
      <c r="K27" s="226">
        <v>0</v>
      </c>
      <c r="L27"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101275</v>
      </c>
      <c r="M27" s="250">
        <f>Table20883[[#This Row],[PD Total Planned]]/Table20883[[#This Row],[TOTAL Planned Expenditures]]</f>
        <v>0.10721424004132948</v>
      </c>
      <c r="N27" s="251">
        <v>476779</v>
      </c>
      <c r="O27" s="226">
        <v>262175</v>
      </c>
      <c r="P27" s="226">
        <v>0</v>
      </c>
      <c r="Q27" s="226">
        <v>0</v>
      </c>
      <c r="R27" s="226">
        <v>0</v>
      </c>
      <c r="S27" s="235">
        <f>Table20883[[#This Row],[Texas Rising Star Planned Expenditures CCQ]]+Table20883[[#This Row],[Texas Rising Star Planned Expenditures CQF]]+Table20883[[#This Row],[Texas Rising Star Planned Expenditures Other]]+Table20883[[#This Row],[Texas Rising Star Planned Expenditures CCM]]</f>
        <v>738954</v>
      </c>
      <c r="T27" s="262">
        <f>Table20883[[#This Row],[Texas Rising Star Total Planned]]/Table20883[[#This Row],[TOTAL Planned Expenditures]]</f>
        <v>0.78228972140706576</v>
      </c>
      <c r="U27" s="251">
        <v>16875</v>
      </c>
      <c r="V27" s="250">
        <f>Table20883[[#This Row],[Health &amp; Safety Planned Expenditures CCQ Only]]/Table20883[[#This Row],[TOTAL Planned Expenditures]]</f>
        <v>1.7864628987385191E-2</v>
      </c>
      <c r="W27" s="251">
        <v>12000</v>
      </c>
      <c r="X27" s="226">
        <v>3000</v>
      </c>
      <c r="Y27" s="226">
        <v>0</v>
      </c>
      <c r="Z27" s="235">
        <f>Table20883[[#This Row],[Eval &amp; Assessment Planned Expenditures CCQ]]+Table20883[[#This Row],[Eval &amp; Assessment Planned Expenditures CQF]]+Table20883[[#This Row],[Eval &amp; Assessment Planned Expenditures CCM]]</f>
        <v>15000</v>
      </c>
      <c r="AA27" s="250">
        <f>Table20883[[#This Row],[Eval/Assess Total Planned]]/Table20883[[#This Row],[TOTAL Planned Expenditures]]</f>
        <v>1.5879670211009059E-2</v>
      </c>
      <c r="AB27" s="251">
        <v>0</v>
      </c>
      <c r="AC27" s="228">
        <v>0</v>
      </c>
      <c r="AD27" s="226">
        <v>0</v>
      </c>
      <c r="AE27" s="235">
        <f>Table20883[[#This Row],[National Accreditation Planned Expenditures CCQ]]+Table20883[[#This Row],[National Accreditation Planned Expenditures CQF]]+Table20883[[#This Row],[National Accreditation Planned Expenditures CCM]]</f>
        <v>0</v>
      </c>
      <c r="AF27" s="267">
        <f>Table20883[[#This Row],[National Accreditation Total Planned]]/Table20883[[#This Row],[TOTAL Planned Expenditures]]</f>
        <v>0</v>
      </c>
      <c r="AG27" s="251">
        <v>0</v>
      </c>
      <c r="AH27" s="226">
        <v>0</v>
      </c>
      <c r="AI27" s="226">
        <v>0</v>
      </c>
      <c r="AJ27" s="235">
        <f>Table20883[[#This Row],[Other Activities Planned Expenditures CCQ]]+Table20883[[#This Row],[Other Activities Planned Expenditures CQF]]+Table20883[[#This Row],[Other Activities Planned Expenditures Other]]</f>
        <v>0</v>
      </c>
      <c r="AK27" s="250">
        <f>Table20883[[#This Row],[Other Total Planned]]/Table20883[[#This Row],[TOTAL Planned Expenditures]]</f>
        <v>0</v>
      </c>
      <c r="AL27"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944604</v>
      </c>
    </row>
    <row r="28" spans="1:38" ht="15.75" x14ac:dyDescent="0.5">
      <c r="A28" s="202">
        <v>26</v>
      </c>
      <c r="B28" s="242" t="s">
        <v>71</v>
      </c>
      <c r="C28" s="251">
        <v>26500</v>
      </c>
      <c r="D28" s="226">
        <v>38500</v>
      </c>
      <c r="E28" s="226">
        <v>0</v>
      </c>
      <c r="F28" s="235">
        <f>Table20883[[#This Row],[Infant Toddler  Planned  Expenditures CCQ]]+Table20883[[#This Row],[Infant Toddler Planned Expenditures CQF]]</f>
        <v>65000</v>
      </c>
      <c r="G28" s="250">
        <f>Table20883[[#This Row],[Infant Toddler Total Planned]]/Table20883[[#This Row],[TOTAL Planned Expenditures]]</f>
        <v>5.696757230499562E-2</v>
      </c>
      <c r="H28" s="251">
        <v>30000</v>
      </c>
      <c r="I28" s="226">
        <v>48000</v>
      </c>
      <c r="J28" s="226">
        <v>0</v>
      </c>
      <c r="K28" s="226">
        <v>0</v>
      </c>
      <c r="L28"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78000</v>
      </c>
      <c r="M28" s="250">
        <f>Table20883[[#This Row],[PD Total Planned]]/Table20883[[#This Row],[TOTAL Planned Expenditures]]</f>
        <v>6.8361086765994741E-2</v>
      </c>
      <c r="N28" s="251">
        <v>260000</v>
      </c>
      <c r="O28" s="226">
        <v>200000</v>
      </c>
      <c r="P28" s="226">
        <v>0</v>
      </c>
      <c r="Q28" s="226">
        <v>0</v>
      </c>
      <c r="R28" s="226">
        <v>0</v>
      </c>
      <c r="S28" s="235">
        <f>Table20883[[#This Row],[Texas Rising Star Planned Expenditures CCQ]]+Table20883[[#This Row],[Texas Rising Star Planned Expenditures CQF]]+Table20883[[#This Row],[Texas Rising Star Planned Expenditures Other]]+Table20883[[#This Row],[Texas Rising Star Planned Expenditures CCM]]</f>
        <v>460000</v>
      </c>
      <c r="T28" s="262">
        <f>Table20883[[#This Row],[Texas Rising Star Total Planned]]/Table20883[[#This Row],[TOTAL Planned Expenditures]]</f>
        <v>0.40315512708150747</v>
      </c>
      <c r="U28" s="251">
        <v>100000</v>
      </c>
      <c r="V28" s="250">
        <f>Table20883[[#This Row],[Health &amp; Safety Planned Expenditures CCQ Only]]/Table20883[[#This Row],[TOTAL Planned Expenditures]]</f>
        <v>8.7642418930762495E-2</v>
      </c>
      <c r="W28" s="251">
        <v>0</v>
      </c>
      <c r="X28" s="226">
        <v>0</v>
      </c>
      <c r="Y28" s="226">
        <v>0</v>
      </c>
      <c r="Z28" s="235">
        <f>Table20883[[#This Row],[Eval &amp; Assessment Planned Expenditures CCQ]]+Table20883[[#This Row],[Eval &amp; Assessment Planned Expenditures CQF]]+Table20883[[#This Row],[Eval &amp; Assessment Planned Expenditures CCM]]</f>
        <v>0</v>
      </c>
      <c r="AA28" s="250">
        <f>Table20883[[#This Row],[Eval/Assess Total Planned]]/Table20883[[#This Row],[TOTAL Planned Expenditures]]</f>
        <v>0</v>
      </c>
      <c r="AB28" s="251">
        <v>59000</v>
      </c>
      <c r="AC28" s="228">
        <v>59000</v>
      </c>
      <c r="AD28" s="226">
        <v>0</v>
      </c>
      <c r="AE28" s="235">
        <f>Table20883[[#This Row],[National Accreditation Planned Expenditures CCQ]]+Table20883[[#This Row],[National Accreditation Planned Expenditures CQF]]+Table20883[[#This Row],[National Accreditation Planned Expenditures CCM]]</f>
        <v>118000</v>
      </c>
      <c r="AF28" s="267">
        <f>Table20883[[#This Row],[National Accreditation Total Planned]]/Table20883[[#This Row],[TOTAL Planned Expenditures]]</f>
        <v>0.10341805433829973</v>
      </c>
      <c r="AG28" s="251">
        <v>20000</v>
      </c>
      <c r="AH28" s="226">
        <v>300000</v>
      </c>
      <c r="AI28" s="226">
        <v>0</v>
      </c>
      <c r="AJ28" s="235">
        <f>Table20883[[#This Row],[Other Activities Planned Expenditures CCQ]]+Table20883[[#This Row],[Other Activities Planned Expenditures CQF]]+Table20883[[#This Row],[Other Activities Planned Expenditures Other]]</f>
        <v>320000</v>
      </c>
      <c r="AK28" s="250">
        <f>Table20883[[#This Row],[Other Total Planned]]/Table20883[[#This Row],[TOTAL Planned Expenditures]]</f>
        <v>0.28045574057843997</v>
      </c>
      <c r="AL28"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1141000</v>
      </c>
    </row>
    <row r="29" spans="1:38" s="203" customFormat="1" ht="15.75" x14ac:dyDescent="0.5">
      <c r="A29" s="202">
        <v>27</v>
      </c>
      <c r="B29" s="242" t="s">
        <v>72</v>
      </c>
      <c r="C29" s="252">
        <v>5000</v>
      </c>
      <c r="D29" s="227">
        <v>38000</v>
      </c>
      <c r="E29" s="227">
        <v>5000</v>
      </c>
      <c r="F29" s="235">
        <f>Table20883[[#This Row],[Infant Toddler  Planned  Expenditures CCQ]]+Table20883[[#This Row],[Infant Toddler Planned Expenditures CQF]]</f>
        <v>43000</v>
      </c>
      <c r="G29" s="250">
        <f>Table20883[[#This Row],[Infant Toddler Total Planned]]/Table20883[[#This Row],[TOTAL Planned Expenditures]]</f>
        <v>5.0443314618472575E-2</v>
      </c>
      <c r="H29" s="252">
        <v>77000</v>
      </c>
      <c r="I29" s="227">
        <v>220125</v>
      </c>
      <c r="J29" s="227">
        <v>0</v>
      </c>
      <c r="K29" s="227">
        <v>10000</v>
      </c>
      <c r="L29" s="235">
        <f>Table20883[[#This Row],[Professional Development Planned Expenditures CCQ]]+Table20883[[#This Row],[Professional Development Planned Expenditures CQF]]+Table20883[[#This Row],[Professional Development Planned Expenditures Other]]+Table20883[[#This Row],[Professional Development Planned Expenditures CCM]]</f>
        <v>307125</v>
      </c>
      <c r="M29" s="250">
        <f>Table20883[[#This Row],[PD Total Planned]]/Table20883[[#This Row],[TOTAL Planned Expenditures]]</f>
        <v>0.36028844191159048</v>
      </c>
      <c r="N29" s="252">
        <v>333717</v>
      </c>
      <c r="O29" s="227">
        <v>45000</v>
      </c>
      <c r="P29" s="227">
        <v>0</v>
      </c>
      <c r="Q29" s="227">
        <v>0</v>
      </c>
      <c r="R29" s="227">
        <v>80000</v>
      </c>
      <c r="S29" s="235">
        <f>Table20883[[#This Row],[Texas Rising Star Planned Expenditures CCQ]]+Table20883[[#This Row],[Texas Rising Star Planned Expenditures CQF]]+Table20883[[#This Row],[Texas Rising Star Planned Expenditures Other]]+Table20883[[#This Row],[Texas Rising Star Planned Expenditures CCM]]</f>
        <v>458717</v>
      </c>
      <c r="T29" s="262">
        <f>Table20883[[#This Row],[Texas Rising Star Total Planned]]/Table20883[[#This Row],[TOTAL Planned Expenditures]]</f>
        <v>0.53812106864748566</v>
      </c>
      <c r="U29" s="252">
        <v>4000</v>
      </c>
      <c r="V29" s="250">
        <f>Table20883[[#This Row],[Health &amp; Safety Planned Expenditures CCQ Only]]/Table20883[[#This Row],[TOTAL Planned Expenditures]]</f>
        <v>4.692401359857914E-3</v>
      </c>
      <c r="W29" s="252">
        <v>8000</v>
      </c>
      <c r="X29" s="227">
        <v>0</v>
      </c>
      <c r="Y29" s="227">
        <v>0</v>
      </c>
      <c r="Z29" s="235">
        <f>Table20883[[#This Row],[Eval &amp; Assessment Planned Expenditures CCQ]]+Table20883[[#This Row],[Eval &amp; Assessment Planned Expenditures CQF]]+Table20883[[#This Row],[Eval &amp; Assessment Planned Expenditures CCM]]</f>
        <v>8000</v>
      </c>
      <c r="AA29" s="250">
        <f>Table20883[[#This Row],[Eval/Assess Total Planned]]/Table20883[[#This Row],[TOTAL Planned Expenditures]]</f>
        <v>9.384802719715828E-3</v>
      </c>
      <c r="AB29" s="252">
        <v>0</v>
      </c>
      <c r="AC29" s="229">
        <v>1600</v>
      </c>
      <c r="AD29" s="227">
        <v>0</v>
      </c>
      <c r="AE29" s="235">
        <f>Table20883[[#This Row],[National Accreditation Planned Expenditures CCQ]]+Table20883[[#This Row],[National Accreditation Planned Expenditures CQF]]+Table20883[[#This Row],[National Accreditation Planned Expenditures CCM]]</f>
        <v>1600</v>
      </c>
      <c r="AF29" s="267">
        <f>Table20883[[#This Row],[National Accreditation Total Planned]]/Table20883[[#This Row],[TOTAL Planned Expenditures]]</f>
        <v>1.8769605439431657E-3</v>
      </c>
      <c r="AG29" s="252">
        <v>30000</v>
      </c>
      <c r="AH29" s="227">
        <v>0</v>
      </c>
      <c r="AI29" s="227">
        <v>0</v>
      </c>
      <c r="AJ29" s="235">
        <f>Table20883[[#This Row],[Other Activities Planned Expenditures CCQ]]+Table20883[[#This Row],[Other Activities Planned Expenditures CQF]]+Table20883[[#This Row],[Other Activities Planned Expenditures Other]]</f>
        <v>30000</v>
      </c>
      <c r="AK29" s="250">
        <f>Table20883[[#This Row],[Other Total Planned]]/Table20883[[#This Row],[TOTAL Planned Expenditures]]</f>
        <v>3.5193010198934359E-2</v>
      </c>
      <c r="AL29" s="272">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852442</v>
      </c>
    </row>
    <row r="30" spans="1:38" ht="16.149999999999999" thickBot="1" x14ac:dyDescent="0.55000000000000004">
      <c r="A30" s="202">
        <v>28</v>
      </c>
      <c r="B30" s="242" t="s">
        <v>73</v>
      </c>
      <c r="C30" s="251">
        <v>0</v>
      </c>
      <c r="D30" s="226">
        <v>2369700</v>
      </c>
      <c r="E30" s="226">
        <v>0</v>
      </c>
      <c r="F30" s="235">
        <f>Table20883[[#This Row],[Infant Toddler  Planned  Expenditures CCQ]]+Table20883[[#This Row],[Infant Toddler Planned Expenditures CQF]]+Table20883[[#This Row],[Infant Toddler Planned Expenditures CCM]]</f>
        <v>2369700</v>
      </c>
      <c r="G30" s="250">
        <f>Table20883[[#This Row],[Infant Toddler Total Planned]]/Table20883[[#This Row],[TOTAL Planned Expenditures]]</f>
        <v>9.1633661482664122E-2</v>
      </c>
      <c r="H30" s="257">
        <v>239000</v>
      </c>
      <c r="I30" s="258">
        <v>50000</v>
      </c>
      <c r="J30" s="258">
        <v>0</v>
      </c>
      <c r="K30" s="258">
        <v>250700</v>
      </c>
      <c r="L30" s="259">
        <f>Table20883[[#This Row],[Professional Development Planned Expenditures CCQ]]+Table20883[[#This Row],[Professional Development Planned Expenditures CQF]]+Table20883[[#This Row],[Professional Development Planned Expenditures Other]]+Table20883[[#This Row],[Professional Development Planned Expenditures CCM]]</f>
        <v>539700</v>
      </c>
      <c r="M30" s="260">
        <f>Table20883[[#This Row],[PD Total Planned]]/Table20883[[#This Row],[TOTAL Planned Expenditures]]</f>
        <v>2.0869598304508515E-2</v>
      </c>
      <c r="N30" s="257">
        <v>9840039</v>
      </c>
      <c r="O30" s="258">
        <v>6525000</v>
      </c>
      <c r="P30" s="258">
        <v>0</v>
      </c>
      <c r="Q30" s="258">
        <v>0</v>
      </c>
      <c r="R30" s="258">
        <v>300000</v>
      </c>
      <c r="S30" s="259">
        <f>Table20883[[#This Row],[Texas Rising Star Planned Expenditures CCQ]]+Table20883[[#This Row],[Texas Rising Star Planned Expenditures CQF]]+Table20883[[#This Row],[Texas Rising Star Planned Expenditures Other]]+Table20883[[#This Row],[Texas Rising Star Planned Expenditures CCM]]</f>
        <v>16665039</v>
      </c>
      <c r="T30" s="263">
        <f>Table20883[[#This Row],[Texas Rising Star Total Planned]]/Table20883[[#This Row],[TOTAL Planned Expenditures]]</f>
        <v>0.64441850965159952</v>
      </c>
      <c r="U30" s="251">
        <v>411000</v>
      </c>
      <c r="V30" s="250">
        <f>Table20883[[#This Row],[Health &amp; Safety Planned Expenditures CCQ Only]]/Table20883[[#This Row],[TOTAL Planned Expenditures]]</f>
        <v>1.5892912549848062E-2</v>
      </c>
      <c r="W30" s="257">
        <v>30000</v>
      </c>
      <c r="X30" s="258">
        <v>0</v>
      </c>
      <c r="Y30" s="258">
        <v>0</v>
      </c>
      <c r="Z30" s="259">
        <f>Table20883[[#This Row],[Eval &amp; Assessment Planned Expenditures CCQ]]+Table20883[[#This Row],[Eval &amp; Assessment Planned Expenditures CQF]]+Table20883[[#This Row],[Eval &amp; Assessment Planned Expenditures CCM]]</f>
        <v>30000</v>
      </c>
      <c r="AA30" s="260">
        <f>Table20883[[#This Row],[Eval/Assess Total Planned]]/Table20883[[#This Row],[TOTAL Planned Expenditures]]</f>
        <v>1.1600666094779607E-3</v>
      </c>
      <c r="AB30" s="257">
        <v>67500</v>
      </c>
      <c r="AC30" s="268">
        <v>32500</v>
      </c>
      <c r="AD30" s="258">
        <v>27000</v>
      </c>
      <c r="AE30" s="259">
        <f>Table20883[[#This Row],[National Accreditation Planned Expenditures CCQ]]+Table20883[[#This Row],[National Accreditation Planned Expenditures CQF]]+Table20883[[#This Row],[National Accreditation Planned Expenditures CCM]]</f>
        <v>127000</v>
      </c>
      <c r="AF30" s="269">
        <f>Table20883[[#This Row],[National Accreditation Total Planned]]/Table20883[[#This Row],[TOTAL Planned Expenditures]]</f>
        <v>4.9109486467900339E-3</v>
      </c>
      <c r="AG30" s="257">
        <v>1095000</v>
      </c>
      <c r="AH30" s="300">
        <v>4623145</v>
      </c>
      <c r="AI30" s="300">
        <v>0</v>
      </c>
      <c r="AJ30" s="259">
        <f>Table20883[[#This Row],[Other Activities Planned Expenditures CCQ]]+Table20883[[#This Row],[Other Activities Planned Expenditures CQF]]+Table20883[[#This Row],[Other Activities Planned Expenditures Other]]</f>
        <v>5718145</v>
      </c>
      <c r="AK30" s="260">
        <f>Table20883[[#This Row],[Other Total Planned]]/Table20883[[#This Row],[TOTAL Planned Expenditures]]</f>
        <v>0.22111430275511179</v>
      </c>
      <c r="AL30" s="273">
        <f>Table20883[[#This Row],[Infant Toddler Total Planned]]+Table20883[[#This Row],[PD Total Planned]]+Table20883[[#This Row],[Texas Rising Star Total Planned]]+Table20883[[#This Row],[Health &amp; Safety Planned Expenditures CCQ Only]]+Table20883[[#This Row],[Eval/Assess Total Planned]]+Table20883[[#This Row],[National Accreditation Total Planned]]+Table20883[[#This Row],[Other Total Planned]]</f>
        <v>25860584</v>
      </c>
    </row>
    <row r="31" spans="1:38" s="201" customFormat="1" ht="16.149999999999999" thickBot="1" x14ac:dyDescent="0.55000000000000004">
      <c r="A31" s="239">
        <v>29</v>
      </c>
      <c r="B31" s="243" t="s">
        <v>74</v>
      </c>
      <c r="C31" s="253">
        <f>SUM(C3:C30)</f>
        <v>2767051</v>
      </c>
      <c r="D31" s="254">
        <f>SUM(D3:D30)</f>
        <v>6090089</v>
      </c>
      <c r="E31" s="254">
        <f>E3+E4+E5+E6+E7+E8+E9+E10+E11+E12+E13+E14+E15+E16+E17+E18+E19+E20+E21+E22+E23+E24+E25+E26+E27+E28+E29+E30</f>
        <v>47797</v>
      </c>
      <c r="F31" s="254">
        <f>SUM(F3:F30)</f>
        <v>8941193</v>
      </c>
      <c r="G31" s="255">
        <f>F31/AL31</f>
        <v>8.8169168969931225E-2</v>
      </c>
      <c r="H31" s="256">
        <f>SUM(H3:H30)</f>
        <v>3995294</v>
      </c>
      <c r="I31" s="237">
        <f>SUM(I3:I30)</f>
        <v>4535547</v>
      </c>
      <c r="J31" s="237">
        <f>SUM(J3:J30)</f>
        <v>7500</v>
      </c>
      <c r="K31" s="237">
        <f>SUM(K3:K30)</f>
        <v>468270</v>
      </c>
      <c r="L31" s="237">
        <f>SUM(L3:L30)</f>
        <v>9006611</v>
      </c>
      <c r="M31" s="238">
        <f>L31/AL31</f>
        <v>8.8814256342016243E-2</v>
      </c>
      <c r="N31" s="237">
        <f>SUM(N3:N30)</f>
        <v>35850245</v>
      </c>
      <c r="O31" s="237">
        <f>SUM(O3:O30)</f>
        <v>19335950</v>
      </c>
      <c r="P31" s="237"/>
      <c r="Q31" s="237">
        <f>SUM(Q3:Q30)</f>
        <v>20000</v>
      </c>
      <c r="R31" s="237">
        <f>SUM(R3:R30)</f>
        <v>923105.82000000007</v>
      </c>
      <c r="S31" s="237">
        <f>SUM(S3:S30)</f>
        <v>56129300.82</v>
      </c>
      <c r="T31" s="264">
        <f>S31/AL31</f>
        <v>0.55349144215572565</v>
      </c>
      <c r="U31" s="253">
        <f>SUM(U3:U30)</f>
        <v>905708</v>
      </c>
      <c r="V31" s="255">
        <f>U31/AL31</f>
        <v>8.9311931516765676E-3</v>
      </c>
      <c r="W31" s="256">
        <f>SUM(W3:W30)</f>
        <v>96268</v>
      </c>
      <c r="X31" s="237">
        <f>SUM(X3:X30)</f>
        <v>26320</v>
      </c>
      <c r="Y31" s="237">
        <f>SUM(Y3:Y30)</f>
        <v>0</v>
      </c>
      <c r="Z31" s="237">
        <f>SUM(Z3:Z30)</f>
        <v>122588</v>
      </c>
      <c r="AA31" s="238">
        <f>Z31/AL31</f>
        <v>1.2088411563966831E-3</v>
      </c>
      <c r="AB31" s="237">
        <f>SUM(AB3:AB30)</f>
        <v>150845</v>
      </c>
      <c r="AC31" s="237">
        <f>SUM(AC3:AC30)</f>
        <v>175750</v>
      </c>
      <c r="AD31" s="237">
        <f>SUM(AD3:AD30)</f>
        <v>27000</v>
      </c>
      <c r="AE31" s="237">
        <f>SUM(AE3:AE30)</f>
        <v>353595</v>
      </c>
      <c r="AF31" s="238">
        <f>AE31/AL31</f>
        <v>3.4868028575071393E-3</v>
      </c>
      <c r="AG31" s="237">
        <f>SUM(AG3:AG30)</f>
        <v>3255266</v>
      </c>
      <c r="AH31" s="237">
        <f>SUM(AH3:AH30)</f>
        <v>21990257</v>
      </c>
      <c r="AI31" s="237">
        <f>SUM(AI3:AI30)</f>
        <v>705000</v>
      </c>
      <c r="AJ31" s="237">
        <f>SUM(AJ3:AJ30)</f>
        <v>25950523</v>
      </c>
      <c r="AK31" s="238">
        <f>AJ31/AL31</f>
        <v>0.25589829536674652</v>
      </c>
      <c r="AL31" s="237">
        <f>SUM(AL3:AL30)</f>
        <v>101409518.81999999</v>
      </c>
    </row>
    <row r="32" spans="1:38" s="198" customFormat="1" ht="15.6" customHeight="1" x14ac:dyDescent="0.5">
      <c r="A32" s="72" t="s">
        <v>75</v>
      </c>
      <c r="B32" s="72"/>
      <c r="C32" s="244" t="s">
        <v>0</v>
      </c>
      <c r="D32" s="245"/>
      <c r="E32" s="245"/>
      <c r="F32" s="245"/>
      <c r="G32" s="246"/>
      <c r="H32" s="214" t="s">
        <v>1</v>
      </c>
      <c r="I32" s="232"/>
      <c r="J32" s="232"/>
      <c r="K32" s="232"/>
      <c r="L32" s="232"/>
      <c r="M32" s="215"/>
      <c r="N32" s="216" t="s">
        <v>2</v>
      </c>
      <c r="O32" s="233"/>
      <c r="P32" s="233"/>
      <c r="Q32" s="233"/>
      <c r="R32" s="233"/>
      <c r="S32" s="233"/>
      <c r="T32" s="217"/>
      <c r="U32" s="265" t="s">
        <v>3</v>
      </c>
      <c r="V32" s="266"/>
      <c r="W32" s="218" t="s">
        <v>4</v>
      </c>
      <c r="X32" s="230"/>
      <c r="Y32" s="230"/>
      <c r="Z32" s="230"/>
      <c r="AA32" s="219"/>
      <c r="AB32" s="220" t="s">
        <v>5</v>
      </c>
      <c r="AC32" s="225"/>
      <c r="AD32" s="225"/>
      <c r="AE32" s="225"/>
      <c r="AF32" s="221"/>
      <c r="AG32" s="222" t="s">
        <v>6</v>
      </c>
      <c r="AH32" s="231"/>
      <c r="AI32" s="231"/>
      <c r="AJ32" s="231"/>
      <c r="AK32" s="223"/>
      <c r="AL32" s="236" t="s">
        <v>7</v>
      </c>
    </row>
    <row r="33" spans="1:7" ht="15.75" hidden="1" x14ac:dyDescent="0.5">
      <c r="A33" s="200"/>
      <c r="G33" s="199"/>
    </row>
  </sheetData>
  <mergeCells count="8">
    <mergeCell ref="W1:AA1"/>
    <mergeCell ref="AB1:AF1"/>
    <mergeCell ref="AG1:AK1"/>
    <mergeCell ref="A1:B1"/>
    <mergeCell ref="C1:G1"/>
    <mergeCell ref="H1:M1"/>
    <mergeCell ref="N1:T1"/>
    <mergeCell ref="U1:V1"/>
  </mergeCells>
  <phoneticPr fontId="47" type="noConversion"/>
  <pageMargins left="0.25" right="0.25" top="0.75" bottom="0.75" header="0.3" footer="0.3"/>
  <pageSetup paperSize="5"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1C20-8390-49B5-9599-AA5AB14DAA28}">
  <sheetPr>
    <tabColor theme="5" tint="-0.249977111117893"/>
    <pageSetUpPr fitToPage="1"/>
  </sheetPr>
  <dimension ref="A1:F92"/>
  <sheetViews>
    <sheetView topLeftCell="A24" zoomScale="80" zoomScaleNormal="80" workbookViewId="0">
      <selection activeCell="A25" sqref="A25"/>
    </sheetView>
  </sheetViews>
  <sheetFormatPr defaultColWidth="0" defaultRowHeight="0" customHeight="1" zeroHeight="1" x14ac:dyDescent="0.5"/>
  <cols>
    <col min="1" max="1" width="33.53125" style="1" customWidth="1"/>
    <col min="2" max="2" width="16.46484375" style="1" customWidth="1"/>
    <col min="3" max="3" width="25.53125" style="1" bestFit="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[11]Instructions!$B$8</f>
        <v>Workforce Solutions Greater Dallas</v>
      </c>
      <c r="B1" s="62"/>
      <c r="C1" s="62"/>
      <c r="D1" s="62"/>
      <c r="E1" s="61"/>
      <c r="F1" s="60"/>
    </row>
    <row r="2" spans="1:6" s="55" customFormat="1" ht="26.1" customHeight="1" x14ac:dyDescent="0.45">
      <c r="A2" s="58" t="str">
        <f>CONCATENATE("FFY ", [11]Instructions!$B$9, " Annual Expenditure Plan")</f>
        <v>FFY 2025 Annual Expenditure Plan</v>
      </c>
      <c r="B2" s="58"/>
      <c r="C2" s="58"/>
      <c r="D2" s="58"/>
      <c r="E2" s="57"/>
      <c r="F2" s="56"/>
    </row>
    <row r="3" spans="1:6" ht="22.35" customHeight="1" x14ac:dyDescent="0.5">
      <c r="A3" s="54" t="s">
        <v>76</v>
      </c>
      <c r="B3" s="54"/>
      <c r="C3" s="54"/>
      <c r="D3" s="54"/>
      <c r="E3" s="53"/>
    </row>
    <row r="4" spans="1:6" ht="252" x14ac:dyDescent="0.5">
      <c r="A4" s="44" t="s">
        <v>77</v>
      </c>
      <c r="B4" s="44"/>
      <c r="C4" s="44"/>
      <c r="D4" s="44"/>
      <c r="E4" s="52" t="s">
        <v>456</v>
      </c>
    </row>
    <row r="5" spans="1:6" ht="15.75" x14ac:dyDescent="0.5">
      <c r="A5" s="51"/>
      <c r="B5" s="51"/>
      <c r="C5" s="51"/>
      <c r="D5" s="51"/>
      <c r="E5" s="50"/>
    </row>
    <row r="6" spans="1:6" ht="20.100000000000001" customHeight="1" x14ac:dyDescent="0.5">
      <c r="A6" s="49" t="s">
        <v>79</v>
      </c>
      <c r="B6" s="48"/>
      <c r="C6" s="48"/>
      <c r="D6" s="47"/>
      <c r="E6" s="46" t="s">
        <v>80</v>
      </c>
    </row>
    <row r="7" spans="1:6" ht="66" customHeight="1" x14ac:dyDescent="0.5">
      <c r="A7" s="45" t="s">
        <v>81</v>
      </c>
      <c r="B7" s="44"/>
      <c r="C7" s="44"/>
      <c r="D7" s="43"/>
      <c r="E7" s="71" t="s">
        <v>457</v>
      </c>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23" customHeight="1" x14ac:dyDescent="0.5">
      <c r="A11" s="302" t="s">
        <v>458</v>
      </c>
      <c r="B11" s="39" t="s">
        <v>120</v>
      </c>
      <c r="C11" s="16">
        <v>750000</v>
      </c>
      <c r="D11" s="15" t="s">
        <v>106</v>
      </c>
      <c r="E11" s="40" t="s">
        <v>459</v>
      </c>
      <c r="F11" s="2"/>
    </row>
    <row r="12" spans="1:6" s="4" customFormat="1" ht="98.25" customHeight="1" x14ac:dyDescent="0.5">
      <c r="A12" s="302" t="s">
        <v>460</v>
      </c>
      <c r="B12" s="39" t="s">
        <v>90</v>
      </c>
      <c r="C12" s="16">
        <f>250000-150000</f>
        <v>100000</v>
      </c>
      <c r="D12" s="15" t="s">
        <v>103</v>
      </c>
      <c r="E12" s="29" t="s">
        <v>461</v>
      </c>
      <c r="F12" s="2"/>
    </row>
    <row r="13" spans="1:6" s="4" customFormat="1" ht="104.25" customHeight="1" x14ac:dyDescent="0.5">
      <c r="A13" s="302" t="s">
        <v>462</v>
      </c>
      <c r="B13" s="39" t="s">
        <v>120</v>
      </c>
      <c r="C13" s="16">
        <v>80000</v>
      </c>
      <c r="D13" s="15" t="s">
        <v>98</v>
      </c>
      <c r="E13" s="29" t="s">
        <v>463</v>
      </c>
      <c r="F13" s="2"/>
    </row>
    <row r="14" spans="1:6" s="4" customFormat="1" ht="98.25" customHeight="1" x14ac:dyDescent="0.5">
      <c r="A14" s="302" t="s">
        <v>464</v>
      </c>
      <c r="B14" s="39" t="s">
        <v>90</v>
      </c>
      <c r="C14" s="16">
        <f>150000-100000</f>
        <v>50000</v>
      </c>
      <c r="D14" s="15" t="s">
        <v>103</v>
      </c>
      <c r="E14" s="29" t="s">
        <v>465</v>
      </c>
      <c r="F14" s="2"/>
    </row>
    <row r="15" spans="1:6" s="30" customFormat="1" ht="15" customHeight="1" x14ac:dyDescent="0.5">
      <c r="A15" s="13" t="s">
        <v>100</v>
      </c>
      <c r="B15" s="38"/>
      <c r="C15" s="37">
        <f>SUM(C11:C14)</f>
        <v>980000</v>
      </c>
      <c r="D15" s="114"/>
      <c r="E15" s="31"/>
      <c r="F15" s="24"/>
    </row>
    <row r="16" spans="1:6" s="5" customFormat="1" ht="15" customHeight="1" x14ac:dyDescent="0.5">
      <c r="A16" s="7"/>
      <c r="B16" s="7"/>
      <c r="C16" s="7"/>
      <c r="D16" s="7"/>
      <c r="E16" s="6"/>
      <c r="F16" s="2"/>
    </row>
    <row r="17" spans="1:6" s="5" customFormat="1" ht="21" x14ac:dyDescent="0.65">
      <c r="A17" s="22" t="s">
        <v>1</v>
      </c>
      <c r="B17" s="22"/>
      <c r="C17" s="22"/>
      <c r="D17" s="22"/>
      <c r="E17" s="21"/>
      <c r="F17" s="2"/>
    </row>
    <row r="18" spans="1:6" s="4" customFormat="1" ht="66.599999999999994" customHeight="1" x14ac:dyDescent="0.45">
      <c r="A18" s="20" t="s">
        <v>84</v>
      </c>
      <c r="B18" s="19" t="s">
        <v>101</v>
      </c>
      <c r="C18" s="19" t="s">
        <v>86</v>
      </c>
      <c r="D18" s="19" t="s">
        <v>87</v>
      </c>
      <c r="E18" s="18" t="s">
        <v>88</v>
      </c>
      <c r="F18" s="17"/>
    </row>
    <row r="19" spans="1:6" ht="117" customHeight="1" x14ac:dyDescent="0.5">
      <c r="A19" s="302" t="s">
        <v>466</v>
      </c>
      <c r="B19" s="39" t="s">
        <v>120</v>
      </c>
      <c r="C19" s="16">
        <v>150000</v>
      </c>
      <c r="D19" s="15" t="s">
        <v>103</v>
      </c>
      <c r="E19" s="29" t="s">
        <v>467</v>
      </c>
    </row>
    <row r="20" spans="1:6" ht="108.6" customHeight="1" x14ac:dyDescent="0.5">
      <c r="A20" s="302" t="s">
        <v>468</v>
      </c>
      <c r="B20" s="39" t="s">
        <v>90</v>
      </c>
      <c r="C20" s="16">
        <v>250000</v>
      </c>
      <c r="D20" s="15" t="s">
        <v>103</v>
      </c>
      <c r="E20" s="29" t="s">
        <v>469</v>
      </c>
    </row>
    <row r="21" spans="1:6" ht="130.25" customHeight="1" x14ac:dyDescent="0.5">
      <c r="A21" s="302" t="s">
        <v>470</v>
      </c>
      <c r="B21" s="39" t="s">
        <v>90</v>
      </c>
      <c r="C21" s="16">
        <v>150000</v>
      </c>
      <c r="D21" s="15" t="s">
        <v>98</v>
      </c>
      <c r="E21" s="29" t="s">
        <v>471</v>
      </c>
    </row>
    <row r="22" spans="1:6" ht="115.5" customHeight="1" x14ac:dyDescent="0.5">
      <c r="A22" s="302" t="s">
        <v>472</v>
      </c>
      <c r="B22" s="39" t="s">
        <v>90</v>
      </c>
      <c r="C22" s="16">
        <v>125000</v>
      </c>
      <c r="D22" s="15" t="s">
        <v>106</v>
      </c>
      <c r="E22" s="29" t="s">
        <v>473</v>
      </c>
    </row>
    <row r="23" spans="1:6" ht="149.44999999999999" customHeight="1" x14ac:dyDescent="0.5">
      <c r="A23" s="302" t="s">
        <v>474</v>
      </c>
      <c r="B23" s="39" t="s">
        <v>90</v>
      </c>
      <c r="C23" s="16">
        <v>75000</v>
      </c>
      <c r="D23" s="15" t="s">
        <v>98</v>
      </c>
      <c r="E23" s="29" t="s">
        <v>475</v>
      </c>
    </row>
    <row r="24" spans="1:6" ht="143" customHeight="1" x14ac:dyDescent="0.5">
      <c r="A24" s="302" t="s">
        <v>476</v>
      </c>
      <c r="B24" s="39" t="s">
        <v>90</v>
      </c>
      <c r="C24" s="274">
        <v>335000</v>
      </c>
      <c r="D24" s="15" t="s">
        <v>103</v>
      </c>
      <c r="E24" s="29" t="s">
        <v>477</v>
      </c>
    </row>
    <row r="25" spans="1:6" ht="126" x14ac:dyDescent="0.5">
      <c r="A25" s="442" t="s">
        <v>478</v>
      </c>
      <c r="B25" s="280" t="s">
        <v>90</v>
      </c>
      <c r="C25" s="274">
        <v>15000</v>
      </c>
      <c r="D25" s="279" t="s">
        <v>106</v>
      </c>
      <c r="E25" s="281" t="s">
        <v>479</v>
      </c>
    </row>
    <row r="26" spans="1:6" ht="94.5" x14ac:dyDescent="0.5">
      <c r="A26" s="302" t="s">
        <v>325</v>
      </c>
      <c r="B26" s="39" t="s">
        <v>90</v>
      </c>
      <c r="C26" s="16">
        <v>50000</v>
      </c>
      <c r="D26" s="15" t="s">
        <v>91</v>
      </c>
      <c r="E26" s="29" t="s">
        <v>480</v>
      </c>
    </row>
    <row r="27" spans="1:6" ht="187.25" customHeight="1" x14ac:dyDescent="0.5">
      <c r="A27" s="302" t="s">
        <v>481</v>
      </c>
      <c r="B27" s="39" t="s">
        <v>120</v>
      </c>
      <c r="C27" s="16">
        <f>600000+349557</f>
        <v>949557</v>
      </c>
      <c r="D27" s="15" t="s">
        <v>103</v>
      </c>
      <c r="E27" s="29" t="s">
        <v>482</v>
      </c>
    </row>
    <row r="28" spans="1:6" ht="108.75" customHeight="1" x14ac:dyDescent="0.5">
      <c r="A28" s="302" t="s">
        <v>483</v>
      </c>
      <c r="B28" s="39" t="s">
        <v>90</v>
      </c>
      <c r="C28" s="16">
        <f>100000-25000</f>
        <v>75000</v>
      </c>
      <c r="D28" s="15" t="s">
        <v>106</v>
      </c>
      <c r="E28" s="29" t="s">
        <v>484</v>
      </c>
    </row>
    <row r="29" spans="1:6" s="23" customFormat="1" ht="14.85" customHeight="1" x14ac:dyDescent="0.5">
      <c r="A29" s="13" t="s">
        <v>100</v>
      </c>
      <c r="B29" s="38"/>
      <c r="C29" s="37">
        <f ca="1">SUM(C19:C34)</f>
        <v>2182500</v>
      </c>
      <c r="D29" s="113"/>
      <c r="E29" s="25"/>
      <c r="F29" s="24"/>
    </row>
    <row r="30" spans="1:6" ht="14.85" customHeight="1" x14ac:dyDescent="0.5">
      <c r="A30" s="7"/>
      <c r="B30" s="7"/>
      <c r="C30" s="7"/>
      <c r="D30" s="7"/>
      <c r="E30" s="6"/>
    </row>
    <row r="31" spans="1:6" ht="21" x14ac:dyDescent="0.65">
      <c r="A31" s="22" t="s">
        <v>118</v>
      </c>
      <c r="B31" s="22"/>
      <c r="C31" s="22"/>
      <c r="D31" s="22"/>
      <c r="E31" s="21"/>
    </row>
    <row r="32" spans="1:6" s="28" customFormat="1" ht="66.599999999999994" customHeight="1" x14ac:dyDescent="0.45">
      <c r="A32" s="20" t="s">
        <v>84</v>
      </c>
      <c r="B32" s="19" t="s">
        <v>101</v>
      </c>
      <c r="C32" s="19" t="s">
        <v>86</v>
      </c>
      <c r="D32" s="19" t="s">
        <v>87</v>
      </c>
      <c r="E32" s="18" t="s">
        <v>88</v>
      </c>
      <c r="F32" s="17"/>
    </row>
    <row r="33" spans="1:6" s="5" customFormat="1" ht="97.5" customHeight="1" x14ac:dyDescent="0.5">
      <c r="A33" s="302" t="s">
        <v>485</v>
      </c>
      <c r="B33" s="39" t="s">
        <v>90</v>
      </c>
      <c r="C33" s="16">
        <f>2143996+1183950+115000+75000</f>
        <v>3517946</v>
      </c>
      <c r="D33" s="15" t="s">
        <v>103</v>
      </c>
      <c r="E33" s="64" t="s">
        <v>486</v>
      </c>
      <c r="F33" s="2"/>
    </row>
    <row r="34" spans="1:6" s="5" customFormat="1" ht="151.5" customHeight="1" x14ac:dyDescent="0.5">
      <c r="A34" s="304" t="s">
        <v>487</v>
      </c>
      <c r="B34" s="39" t="s">
        <v>90</v>
      </c>
      <c r="C34" s="16">
        <f>7500+50000-49557</f>
        <v>7943</v>
      </c>
      <c r="D34" s="15" t="s">
        <v>106</v>
      </c>
      <c r="E34" s="64" t="s">
        <v>488</v>
      </c>
      <c r="F34" s="2"/>
    </row>
    <row r="35" spans="1:6" s="5" customFormat="1" ht="78.75" x14ac:dyDescent="0.5">
      <c r="A35" s="302" t="s">
        <v>489</v>
      </c>
      <c r="B35" s="39" t="s">
        <v>120</v>
      </c>
      <c r="C35" s="16">
        <f>350000+54806+250000-349557+100000+1</f>
        <v>405250</v>
      </c>
      <c r="D35" s="15" t="s">
        <v>103</v>
      </c>
      <c r="E35" s="64" t="s">
        <v>490</v>
      </c>
      <c r="F35" s="2"/>
    </row>
    <row r="36" spans="1:6" s="23" customFormat="1" ht="15" customHeight="1" x14ac:dyDescent="0.5">
      <c r="A36" s="13" t="s">
        <v>100</v>
      </c>
      <c r="B36" s="12"/>
      <c r="C36" s="33">
        <f>SUM(C33:C35)</f>
        <v>3931139</v>
      </c>
      <c r="D36" s="114"/>
      <c r="E36" s="31"/>
      <c r="F36" s="24"/>
    </row>
    <row r="37" spans="1:6" ht="15" customHeight="1" x14ac:dyDescent="0.5">
      <c r="A37" s="7"/>
      <c r="B37" s="7"/>
      <c r="C37" s="7"/>
      <c r="D37" s="7"/>
      <c r="E37" s="6"/>
    </row>
    <row r="38" spans="1:6" ht="21" x14ac:dyDescent="0.65">
      <c r="A38" s="22" t="s">
        <v>141</v>
      </c>
      <c r="B38" s="22"/>
      <c r="C38" s="22"/>
      <c r="D38" s="22"/>
      <c r="E38" s="21"/>
    </row>
    <row r="39" spans="1:6" s="4" customFormat="1" ht="66.599999999999994" customHeight="1" x14ac:dyDescent="0.45">
      <c r="A39" s="20" t="s">
        <v>84</v>
      </c>
      <c r="B39" s="19" t="s">
        <v>101</v>
      </c>
      <c r="C39" s="19" t="s">
        <v>86</v>
      </c>
      <c r="D39" s="19" t="s">
        <v>87</v>
      </c>
      <c r="E39" s="18" t="s">
        <v>88</v>
      </c>
      <c r="F39" s="17"/>
    </row>
    <row r="40" spans="1:6" s="5" customFormat="1" ht="96.6" customHeight="1" x14ac:dyDescent="0.5">
      <c r="A40" s="304" t="s">
        <v>491</v>
      </c>
      <c r="B40" s="39" t="s">
        <v>90</v>
      </c>
      <c r="C40" s="16">
        <v>30000</v>
      </c>
      <c r="D40" s="15" t="s">
        <v>103</v>
      </c>
      <c r="E40" s="29" t="s">
        <v>492</v>
      </c>
      <c r="F40" s="2"/>
    </row>
    <row r="41" spans="1:6" s="30" customFormat="1" ht="15.75" x14ac:dyDescent="0.5">
      <c r="A41" s="13" t="s">
        <v>100</v>
      </c>
      <c r="B41" s="12"/>
      <c r="C41" s="11">
        <f>SUM(C40:C40)</f>
        <v>30000</v>
      </c>
      <c r="D41" s="113"/>
      <c r="E41" s="25"/>
      <c r="F41" s="24"/>
    </row>
    <row r="42" spans="1:6" s="5" customFormat="1" ht="15.75" x14ac:dyDescent="0.5">
      <c r="A42" s="7"/>
      <c r="B42" s="7"/>
      <c r="C42" s="7"/>
      <c r="D42" s="7"/>
      <c r="E42" s="6"/>
      <c r="F42" s="2"/>
    </row>
    <row r="43" spans="1:6" s="4" customFormat="1" ht="21" x14ac:dyDescent="0.65">
      <c r="A43" s="22" t="s">
        <v>145</v>
      </c>
      <c r="B43" s="22"/>
      <c r="C43" s="22"/>
      <c r="D43" s="22"/>
      <c r="E43" s="21"/>
      <c r="F43" s="2"/>
    </row>
    <row r="44" spans="1:6" s="4" customFormat="1" ht="66.599999999999994" customHeight="1" x14ac:dyDescent="0.45">
      <c r="A44" s="20" t="s">
        <v>84</v>
      </c>
      <c r="B44" s="19" t="s">
        <v>101</v>
      </c>
      <c r="C44" s="19" t="s">
        <v>86</v>
      </c>
      <c r="D44" s="19" t="s">
        <v>87</v>
      </c>
      <c r="E44" s="18" t="s">
        <v>88</v>
      </c>
      <c r="F44" s="17"/>
    </row>
    <row r="45" spans="1:6" ht="101.25" customHeight="1" x14ac:dyDescent="0.5">
      <c r="A45" s="304" t="s">
        <v>493</v>
      </c>
      <c r="B45" s="39" t="s">
        <v>90</v>
      </c>
      <c r="C45" s="16">
        <v>7000</v>
      </c>
      <c r="D45" s="15" t="s">
        <v>103</v>
      </c>
      <c r="E45" s="29" t="s">
        <v>494</v>
      </c>
    </row>
    <row r="46" spans="1:6" ht="104.25" customHeight="1" x14ac:dyDescent="0.5">
      <c r="A46" s="304" t="s">
        <v>495</v>
      </c>
      <c r="B46" s="39" t="s">
        <v>90</v>
      </c>
      <c r="C46" s="16">
        <v>15000</v>
      </c>
      <c r="D46" s="15" t="s">
        <v>103</v>
      </c>
      <c r="E46" s="29" t="s">
        <v>496</v>
      </c>
    </row>
    <row r="47" spans="1:6" s="23" customFormat="1" ht="15.75" x14ac:dyDescent="0.5">
      <c r="A47" s="13" t="s">
        <v>100</v>
      </c>
      <c r="B47" s="12"/>
      <c r="C47" s="11">
        <f>SUM(C45:C46)</f>
        <v>22000</v>
      </c>
      <c r="D47" s="113"/>
      <c r="E47" s="25"/>
      <c r="F47" s="24"/>
    </row>
    <row r="48" spans="1:6" ht="15.75" x14ac:dyDescent="0.5">
      <c r="A48" s="7"/>
      <c r="B48" s="7"/>
      <c r="C48" s="7"/>
      <c r="D48" s="7"/>
      <c r="E48" s="6"/>
    </row>
    <row r="49" spans="1:6" s="5" customFormat="1" ht="21" x14ac:dyDescent="0.65">
      <c r="A49" s="22" t="s">
        <v>150</v>
      </c>
      <c r="B49" s="22"/>
      <c r="C49" s="22"/>
      <c r="D49" s="22"/>
      <c r="E49" s="21"/>
      <c r="F49" s="2"/>
    </row>
    <row r="50" spans="1:6" s="28" customFormat="1" ht="66.599999999999994" customHeight="1" x14ac:dyDescent="0.45">
      <c r="A50" s="20" t="s">
        <v>84</v>
      </c>
      <c r="B50" s="19" t="s">
        <v>101</v>
      </c>
      <c r="C50" s="19" t="s">
        <v>86</v>
      </c>
      <c r="D50" s="19" t="s">
        <v>87</v>
      </c>
      <c r="E50" s="18" t="s">
        <v>88</v>
      </c>
      <c r="F50" s="17"/>
    </row>
    <row r="51" spans="1:6" s="4" customFormat="1" ht="120" customHeight="1" x14ac:dyDescent="0.5">
      <c r="A51" s="304" t="s">
        <v>497</v>
      </c>
      <c r="B51" s="39" t="s">
        <v>120</v>
      </c>
      <c r="C51" s="16">
        <f>25*2500</f>
        <v>62500</v>
      </c>
      <c r="D51" s="15" t="s">
        <v>106</v>
      </c>
      <c r="E51" s="29" t="s">
        <v>498</v>
      </c>
      <c r="F51" s="2"/>
    </row>
    <row r="52" spans="1:6" s="23" customFormat="1" ht="15.75" x14ac:dyDescent="0.5">
      <c r="A52" s="13" t="s">
        <v>100</v>
      </c>
      <c r="B52" s="12"/>
      <c r="C52" s="11">
        <f>SUM(C51:C51)</f>
        <v>62500</v>
      </c>
      <c r="D52" s="113"/>
      <c r="E52" s="25"/>
      <c r="F52" s="24"/>
    </row>
    <row r="53" spans="1:6" ht="15.75" x14ac:dyDescent="0.5">
      <c r="A53" s="7"/>
      <c r="B53" s="7"/>
      <c r="C53" s="7"/>
      <c r="D53" s="7"/>
      <c r="E53" s="6"/>
    </row>
    <row r="54" spans="1:6" ht="21" x14ac:dyDescent="0.65">
      <c r="A54" s="22" t="s">
        <v>154</v>
      </c>
      <c r="B54" s="22"/>
      <c r="C54" s="22"/>
      <c r="D54" s="22"/>
      <c r="E54" s="21"/>
    </row>
    <row r="55" spans="1:6" s="4" customFormat="1" ht="66.599999999999994" customHeight="1" x14ac:dyDescent="0.45">
      <c r="A55" s="20" t="s">
        <v>84</v>
      </c>
      <c r="B55" s="19" t="s">
        <v>101</v>
      </c>
      <c r="C55" s="19" t="s">
        <v>86</v>
      </c>
      <c r="D55" s="19" t="s">
        <v>87</v>
      </c>
      <c r="E55" s="18" t="s">
        <v>88</v>
      </c>
      <c r="F55" s="17"/>
    </row>
    <row r="56" spans="1:6" s="5" customFormat="1" ht="96" customHeight="1" x14ac:dyDescent="0.5">
      <c r="A56" s="302" t="s">
        <v>499</v>
      </c>
      <c r="B56" s="39" t="s">
        <v>90</v>
      </c>
      <c r="C56" s="16">
        <v>80000</v>
      </c>
      <c r="D56" s="15" t="s">
        <v>103</v>
      </c>
      <c r="E56" s="29" t="s">
        <v>500</v>
      </c>
      <c r="F56" s="2"/>
    </row>
    <row r="57" spans="1:6" s="5" customFormat="1" ht="89.45" customHeight="1" x14ac:dyDescent="0.5">
      <c r="A57" s="302" t="s">
        <v>501</v>
      </c>
      <c r="B57" s="39" t="s">
        <v>90</v>
      </c>
      <c r="C57" s="16">
        <f>25*3000</f>
        <v>75000</v>
      </c>
      <c r="D57" s="15" t="s">
        <v>98</v>
      </c>
      <c r="E57" s="29" t="s">
        <v>502</v>
      </c>
      <c r="F57" s="2"/>
    </row>
    <row r="58" spans="1:6" s="5" customFormat="1" ht="16.149999999999999" thickBot="1" x14ac:dyDescent="0.55000000000000004">
      <c r="A58" s="13" t="s">
        <v>100</v>
      </c>
      <c r="B58" s="12"/>
      <c r="C58" s="11">
        <f>SUM(C56:C57)</f>
        <v>155000</v>
      </c>
      <c r="D58" s="112"/>
      <c r="E58" s="6"/>
      <c r="F58" s="2"/>
    </row>
    <row r="59" spans="1:6" s="5" customFormat="1" ht="23.65" thickBot="1" x14ac:dyDescent="0.55000000000000004">
      <c r="A59" s="10" t="s">
        <v>7</v>
      </c>
      <c r="B59" s="9"/>
      <c r="C59" s="8">
        <f ca="1">SUM(C58,C52,C47,C41,C36,C29,C15)</f>
        <v>9327252</v>
      </c>
      <c r="D59" s="7"/>
      <c r="E59" s="6"/>
      <c r="F59" s="2"/>
    </row>
    <row r="60" spans="1:6" s="4" customFormat="1" ht="13.35" customHeight="1" x14ac:dyDescent="0.5">
      <c r="A60" s="1" t="s">
        <v>164</v>
      </c>
      <c r="B60" s="1"/>
      <c r="C60" s="1"/>
      <c r="D60" s="1"/>
      <c r="E60" s="3"/>
      <c r="F60" s="2"/>
    </row>
    <row r="61" spans="1:6" ht="15.75" x14ac:dyDescent="0.5"/>
    <row r="62" spans="1:6" ht="15.75" x14ac:dyDescent="0.5">
      <c r="C62" s="111"/>
    </row>
    <row r="63" spans="1:6" ht="15.75" x14ac:dyDescent="0.5"/>
    <row r="64" spans="1:6" ht="15.75" x14ac:dyDescent="0.5"/>
    <row r="65" ht="15.75" x14ac:dyDescent="0.5"/>
    <row r="66" ht="15.75" x14ac:dyDescent="0.5"/>
    <row r="67" ht="15.75" x14ac:dyDescent="0.5"/>
    <row r="68" ht="15.75" x14ac:dyDescent="0.5"/>
    <row r="69" ht="15.75" x14ac:dyDescent="0.5"/>
    <row r="70" ht="15.75" x14ac:dyDescent="0.5"/>
    <row r="71" ht="15.75" x14ac:dyDescent="0.5"/>
    <row r="72" ht="15.75" x14ac:dyDescent="0.5"/>
    <row r="73" ht="15.75" x14ac:dyDescent="0.5"/>
    <row r="76" ht="15.75" x14ac:dyDescent="0.5"/>
    <row r="77" ht="15.75" x14ac:dyDescent="0.5"/>
    <row r="78" ht="15.75" x14ac:dyDescent="0.5"/>
    <row r="79" ht="15.75" x14ac:dyDescent="0.5"/>
    <row r="80" ht="15.75" x14ac:dyDescent="0.5"/>
    <row r="81" ht="15.75" x14ac:dyDescent="0.5"/>
    <row r="82" ht="15.75" x14ac:dyDescent="0.5"/>
    <row r="83" ht="15.75" x14ac:dyDescent="0.5"/>
    <row r="84" ht="15.75" x14ac:dyDescent="0.5"/>
    <row r="85" ht="15.75" x14ac:dyDescent="0.5"/>
    <row r="86" ht="15.75" x14ac:dyDescent="0.5"/>
    <row r="87" ht="15.75" x14ac:dyDescent="0.5"/>
    <row r="88" ht="15.75" x14ac:dyDescent="0.5"/>
    <row r="89" ht="15.75" x14ac:dyDescent="0.5"/>
    <row r="90" ht="15.75" x14ac:dyDescent="0.5"/>
    <row r="91" ht="15.75" x14ac:dyDescent="0.5"/>
    <row r="92" ht="15.75" x14ac:dyDescent="0.5"/>
  </sheetData>
  <sheetProtection formatCells="0"/>
  <protectedRanges>
    <protectedRange sqref="G15:XFD17 E34 A56 A27" name="Range2"/>
    <protectedRange sqref="A5:E7 A4:D4" name="Range1"/>
    <protectedRange sqref="E4" name="Range1_2_1"/>
    <protectedRange sqref="B51:D51 A35 B40:D40 A11:D14 B56:D57 B45:D46 B33:D35 B19:D28" name="Range2_1_1"/>
    <protectedRange sqref="A28 A19:A24 A26" name="Range2_3"/>
    <protectedRange sqref="A57" name="Range2_7"/>
    <protectedRange sqref="A33 E33 E35" name="Range2_4_2"/>
    <protectedRange sqref="A40" name="Range2_5_1"/>
    <protectedRange sqref="A45:A46" name="Range2_6_1"/>
    <protectedRange sqref="A34" name="Range2_6_2"/>
  </protectedRanges>
  <dataValidations count="6">
    <dataValidation allowBlank="1" showInputMessage="1" showErrorMessage="1" prompt="Enter a brief name or title to label the activity/activities" sqref="A40 A45:A46 A51 A11:A14 A56:A57 A33:A35 A19:A24 A26:A28" xr:uid="{E7432F1D-0738-4C92-A21C-A2ECA9135532}"/>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5:E46 E40 E51 E12:E14 E56:E57 E33:E35 E19:E28" xr:uid="{FC1358BE-6A82-48B8-B9C8-E4365F4D228A}"/>
    <dataValidation allowBlank="1" showInputMessage="1" showErrorMessage="1" promptTitle="Questions to Address:" sqref="A4:D7" xr:uid="{C07CD612-9BAC-401D-B1D6-A6AE140C2D57}"/>
    <dataValidation allowBlank="1" showInputMessage="1" showErrorMessage="1" promptTitle="Overall narrative for the year" prompt="Enter a description of the Board's overall plan" sqref="E4:E5" xr:uid="{CB87789C-F0CD-4ECA-B365-151259694EAD}"/>
    <dataValidation allowBlank="1" showInputMessage="1" showErrorMessage="1" promptTitle="Overall narrative for the year" prompt="If the Board selects &quot;both&quot; on the above line, describe in detail how this is coordinated." sqref="E7" xr:uid="{676379B0-3C38-4FEC-809F-3017636E52A2}"/>
    <dataValidation allowBlank="1" showInputMessage="1" showErrorMessage="1" prompt="Place the activty's estimated expenditure amount in the cell._x000a_" sqref="C45:C46 C40 C51 C11:C14 C56:C57 C33:C35 C19:C28" xr:uid="{092C02BD-3C7B-4836-976D-3CE9DF780D1F}"/>
  </dataValidations>
  <printOptions horizontalCentered="1"/>
  <pageMargins left="0.25" right="0.25" top="0.61848958333333304" bottom="0.75" header="0.3" footer="0.3"/>
  <pageSetup scale="52"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Check Box 82">
              <controlPr defaultSize="0" autoFill="0" autoLine="0" autoPict="0" altText="CCQ 4%">
                <anchor moveWithCells="1">
                  <from>
                    <xdr:col>1</xdr:col>
                    <xdr:colOff>266700</xdr:colOff>
                    <xdr:row>1048576</xdr:row>
                    <xdr:rowOff>161925</xdr:rowOff>
                  </from>
                  <to>
                    <xdr:col>1</xdr:col>
                    <xdr:colOff>1143000</xdr:colOff>
                    <xdr:row>1048576</xdr:row>
                    <xdr:rowOff>161925</xdr:rowOff>
                  </to>
                </anchor>
              </controlPr>
            </control>
          </mc:Choice>
        </mc:AlternateContent>
        <mc:AlternateContent xmlns:mc="http://schemas.openxmlformats.org/markup-compatibility/2006">
          <mc:Choice Requires="x14">
            <control shapeId="124930" r:id="rId5" name="Check Box 83">
              <controlPr defaultSize="0" autoFill="0" autoLine="0" autoPict="0" altText="CCQ 4%">
                <anchor moveWithCells="1">
                  <from>
                    <xdr:col>1</xdr:col>
                    <xdr:colOff>242888</xdr:colOff>
                    <xdr:row>1048576</xdr:row>
                    <xdr:rowOff>161925</xdr:rowOff>
                  </from>
                  <to>
                    <xdr:col>1</xdr:col>
                    <xdr:colOff>1171575</xdr:colOff>
                    <xdr:row>1048576</xdr:row>
                    <xdr:rowOff>161925</xdr:rowOff>
                  </to>
                </anchor>
              </controlPr>
            </control>
          </mc:Choice>
        </mc:AlternateContent>
        <mc:AlternateContent xmlns:mc="http://schemas.openxmlformats.org/markup-compatibility/2006">
          <mc:Choice Requires="x14">
            <control shapeId="124931" r:id="rId6" name="Check Box 84">
              <controlPr defaultSize="0" autoFill="0" autoLine="0" autoPict="0" altText="CCQ 4%">
                <anchor moveWithCells="1">
                  <from>
                    <xdr:col>1</xdr:col>
                    <xdr:colOff>266700</xdr:colOff>
                    <xdr:row>1048576</xdr:row>
                    <xdr:rowOff>161925</xdr:rowOff>
                  </from>
                  <to>
                    <xdr:col>1</xdr:col>
                    <xdr:colOff>1143000</xdr:colOff>
                    <xdr:row>1048576</xdr:row>
                    <xdr:rowOff>161925</xdr:rowOff>
                  </to>
                </anchor>
              </controlPr>
            </control>
          </mc:Choice>
        </mc:AlternateContent>
        <mc:AlternateContent xmlns:mc="http://schemas.openxmlformats.org/markup-compatibility/2006">
          <mc:Choice Requires="x14">
            <control shapeId="124932" r:id="rId7" name="Check Box 85">
              <controlPr defaultSize="0" autoFill="0" autoLine="0" autoPict="0" altText="CCQ 4%">
                <anchor moveWithCells="1">
                  <from>
                    <xdr:col>1</xdr:col>
                    <xdr:colOff>314325</xdr:colOff>
                    <xdr:row>55</xdr:row>
                    <xdr:rowOff>276225</xdr:rowOff>
                  </from>
                  <to>
                    <xdr:col>2</xdr:col>
                    <xdr:colOff>14288</xdr:colOff>
                    <xdr:row>55</xdr:row>
                    <xdr:rowOff>276225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B2554-6FDF-47FB-AAB8-5D08595BD986}">
  <sheetPr>
    <tabColor theme="5" tint="-0.249977111117893"/>
    <pageSetUpPr fitToPage="1"/>
  </sheetPr>
  <dimension ref="A1:F60"/>
  <sheetViews>
    <sheetView showGridLines="0" showWhiteSpace="0" view="pageLayout" topLeftCell="A55" zoomScale="70" zoomScaleNormal="100" zoomScaleSheetLayoutView="76" zoomScalePageLayoutView="70" workbookViewId="0">
      <selection activeCell="A55" sqref="A55"/>
    </sheetView>
  </sheetViews>
  <sheetFormatPr defaultColWidth="0" defaultRowHeight="15.75" x14ac:dyDescent="0.5"/>
  <cols>
    <col min="1" max="1" width="33.53125" style="1" customWidth="1"/>
    <col min="2" max="2" width="16.46484375" style="1" customWidth="1"/>
    <col min="3" max="3" width="26.1328125" style="72"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[12]Instructions!$B$8</f>
        <v>Workforce Solutions Deep East Texas</v>
      </c>
      <c r="B1" s="62"/>
      <c r="C1" s="88"/>
      <c r="D1" s="62"/>
      <c r="E1" s="61"/>
      <c r="F1" s="60"/>
    </row>
    <row r="2" spans="1:6" s="55" customFormat="1" ht="23.25" x14ac:dyDescent="0.45">
      <c r="A2" s="58" t="str">
        <f>CONCATENATE("FFY ", [12]Instructions!$B$9, " Annual Expenditure Plan")</f>
        <v>FFY 2025 Annual Expenditure Plan</v>
      </c>
      <c r="B2" s="58"/>
      <c r="C2" s="87"/>
      <c r="D2" s="58"/>
      <c r="E2" s="57"/>
      <c r="F2" s="56"/>
    </row>
    <row r="3" spans="1:6" ht="18" x14ac:dyDescent="0.5">
      <c r="A3" s="54" t="s">
        <v>76</v>
      </c>
      <c r="B3" s="54"/>
      <c r="C3" s="86"/>
      <c r="D3" s="54"/>
      <c r="E3" s="53"/>
    </row>
    <row r="4" spans="1:6" ht="267.75" x14ac:dyDescent="0.5">
      <c r="A4" s="44" t="s">
        <v>77</v>
      </c>
      <c r="B4" s="44"/>
      <c r="C4" s="83"/>
      <c r="D4" s="44"/>
      <c r="E4" s="52" t="s">
        <v>503</v>
      </c>
    </row>
    <row r="5" spans="1:6" x14ac:dyDescent="0.5">
      <c r="A5" s="51"/>
      <c r="B5" s="51"/>
      <c r="C5" s="85"/>
      <c r="D5" s="51"/>
      <c r="E5" s="50"/>
    </row>
    <row r="6" spans="1:6" x14ac:dyDescent="0.5">
      <c r="A6" s="49" t="s">
        <v>79</v>
      </c>
      <c r="B6" s="48"/>
      <c r="C6" s="84"/>
      <c r="D6" s="47"/>
      <c r="E6" s="46" t="s">
        <v>9</v>
      </c>
    </row>
    <row r="7" spans="1:6" ht="47.25" x14ac:dyDescent="0.5">
      <c r="A7" s="45" t="s">
        <v>81</v>
      </c>
      <c r="B7" s="44"/>
      <c r="C7" s="83"/>
      <c r="D7" s="43"/>
      <c r="E7" s="42"/>
    </row>
    <row r="8" spans="1:6" x14ac:dyDescent="0.5">
      <c r="A8" s="7"/>
      <c r="B8" s="7"/>
      <c r="C8" s="78"/>
      <c r="D8" s="7"/>
      <c r="E8" s="6"/>
    </row>
    <row r="9" spans="1:6" ht="21" x14ac:dyDescent="0.65">
      <c r="A9" s="22" t="s">
        <v>83</v>
      </c>
      <c r="B9" s="22"/>
      <c r="C9" s="77"/>
      <c r="D9" s="22"/>
      <c r="E9" s="21"/>
    </row>
    <row r="10" spans="1:6" s="4" customFormat="1" ht="47.25" x14ac:dyDescent="0.5">
      <c r="A10" s="20" t="s">
        <v>84</v>
      </c>
      <c r="B10" s="19" t="s">
        <v>85</v>
      </c>
      <c r="C10" s="19" t="s">
        <v>86</v>
      </c>
      <c r="D10" s="19" t="s">
        <v>87</v>
      </c>
      <c r="E10" s="18" t="s">
        <v>88</v>
      </c>
      <c r="F10" s="2"/>
    </row>
    <row r="11" spans="1:6" s="4" customFormat="1" ht="312" customHeight="1" x14ac:dyDescent="0.5">
      <c r="A11" s="302" t="s">
        <v>504</v>
      </c>
      <c r="B11" s="39" t="s">
        <v>120</v>
      </c>
      <c r="C11" s="390">
        <f>35832+31410</f>
        <v>67242</v>
      </c>
      <c r="D11" s="80" t="s">
        <v>98</v>
      </c>
      <c r="E11" s="64" t="s">
        <v>505</v>
      </c>
      <c r="F11" s="2"/>
    </row>
    <row r="12" spans="1:6" s="4" customFormat="1" ht="141.75" x14ac:dyDescent="0.5">
      <c r="A12" s="302" t="s">
        <v>506</v>
      </c>
      <c r="B12" s="39" t="s">
        <v>90</v>
      </c>
      <c r="C12" s="79">
        <v>90000</v>
      </c>
      <c r="D12" s="80" t="s">
        <v>106</v>
      </c>
      <c r="E12" s="64" t="s">
        <v>507</v>
      </c>
      <c r="F12" s="2"/>
    </row>
    <row r="13" spans="1:6" s="30" customFormat="1" x14ac:dyDescent="0.5">
      <c r="A13" s="13" t="s">
        <v>100</v>
      </c>
      <c r="B13" s="38"/>
      <c r="C13" s="81">
        <f>SUM(C11:C12)+35832</f>
        <v>193074</v>
      </c>
      <c r="D13" s="32"/>
      <c r="E13" s="31"/>
      <c r="F13" s="24"/>
    </row>
    <row r="14" spans="1:6" s="5" customFormat="1" x14ac:dyDescent="0.5">
      <c r="A14" s="7"/>
      <c r="B14" s="7"/>
      <c r="C14" s="78"/>
      <c r="D14" s="7"/>
      <c r="E14" s="6"/>
      <c r="F14" s="2"/>
    </row>
    <row r="15" spans="1:6" s="5" customFormat="1" ht="21" x14ac:dyDescent="0.65">
      <c r="A15" s="22" t="s">
        <v>1</v>
      </c>
      <c r="B15" s="22"/>
      <c r="C15" s="77"/>
      <c r="D15" s="22"/>
      <c r="E15" s="21"/>
      <c r="F15" s="2"/>
    </row>
    <row r="16" spans="1:6" s="4" customFormat="1" ht="47.25" x14ac:dyDescent="0.45">
      <c r="A16" s="20" t="s">
        <v>84</v>
      </c>
      <c r="B16" s="19" t="s">
        <v>101</v>
      </c>
      <c r="C16" s="19" t="s">
        <v>86</v>
      </c>
      <c r="D16" s="19" t="s">
        <v>87</v>
      </c>
      <c r="E16" s="18" t="s">
        <v>88</v>
      </c>
      <c r="F16" s="17"/>
    </row>
    <row r="17" spans="1:6" s="4" customFormat="1" ht="173.25" x14ac:dyDescent="0.45">
      <c r="A17" s="387" t="s">
        <v>114</v>
      </c>
      <c r="B17" s="39" t="s">
        <v>120</v>
      </c>
      <c r="C17" s="82">
        <v>10000</v>
      </c>
      <c r="D17" s="80" t="s">
        <v>98</v>
      </c>
      <c r="E17" s="64" t="s">
        <v>508</v>
      </c>
      <c r="F17" s="17"/>
    </row>
    <row r="18" spans="1:6" s="4" customFormat="1" ht="207.75" customHeight="1" x14ac:dyDescent="0.45">
      <c r="A18" s="387" t="s">
        <v>509</v>
      </c>
      <c r="B18" s="39" t="s">
        <v>120</v>
      </c>
      <c r="C18" s="388">
        <v>20524</v>
      </c>
      <c r="D18" s="80" t="s">
        <v>103</v>
      </c>
      <c r="E18" s="389" t="s">
        <v>510</v>
      </c>
      <c r="F18" s="17"/>
    </row>
    <row r="19" spans="1:6" ht="249" customHeight="1" x14ac:dyDescent="0.5">
      <c r="A19" s="302" t="s">
        <v>381</v>
      </c>
      <c r="B19" s="39" t="s">
        <v>120</v>
      </c>
      <c r="C19" s="388">
        <v>100000</v>
      </c>
      <c r="D19" s="80" t="s">
        <v>106</v>
      </c>
      <c r="E19" s="34" t="s">
        <v>511</v>
      </c>
    </row>
    <row r="20" spans="1:6" ht="210" customHeight="1" x14ac:dyDescent="0.5">
      <c r="A20" s="302" t="s">
        <v>512</v>
      </c>
      <c r="B20" s="39" t="s">
        <v>90</v>
      </c>
      <c r="C20" s="82">
        <v>30000</v>
      </c>
      <c r="D20" s="80" t="s">
        <v>106</v>
      </c>
      <c r="E20" s="14" t="s">
        <v>513</v>
      </c>
    </row>
    <row r="21" spans="1:6" s="4" customFormat="1" ht="168" customHeight="1" x14ac:dyDescent="0.45">
      <c r="A21" s="387" t="s">
        <v>514</v>
      </c>
      <c r="B21" s="39" t="s">
        <v>90</v>
      </c>
      <c r="C21" s="82">
        <v>50000</v>
      </c>
      <c r="D21" s="80" t="s">
        <v>103</v>
      </c>
      <c r="E21" s="67" t="s">
        <v>515</v>
      </c>
      <c r="F21" s="17"/>
    </row>
    <row r="22" spans="1:6" ht="229.5" customHeight="1" x14ac:dyDescent="0.5">
      <c r="A22" s="302" t="s">
        <v>516</v>
      </c>
      <c r="B22" s="39" t="s">
        <v>120</v>
      </c>
      <c r="C22" s="386">
        <v>60782</v>
      </c>
      <c r="D22" s="80" t="s">
        <v>103</v>
      </c>
      <c r="E22" s="29" t="s">
        <v>517</v>
      </c>
    </row>
    <row r="23" spans="1:6" s="23" customFormat="1" x14ac:dyDescent="0.5">
      <c r="A23" s="13" t="s">
        <v>100</v>
      </c>
      <c r="B23" s="38"/>
      <c r="C23" s="81">
        <f>SUM(C17:C22)</f>
        <v>271306</v>
      </c>
      <c r="D23" s="26"/>
      <c r="E23" s="25"/>
      <c r="F23" s="24"/>
    </row>
    <row r="24" spans="1:6" x14ac:dyDescent="0.5">
      <c r="A24" s="7"/>
      <c r="B24" s="7"/>
      <c r="C24" s="78"/>
      <c r="D24" s="7"/>
      <c r="E24" s="6"/>
    </row>
    <row r="25" spans="1:6" ht="21" x14ac:dyDescent="0.65">
      <c r="A25" s="22" t="s">
        <v>118</v>
      </c>
      <c r="B25" s="22"/>
      <c r="C25" s="77"/>
      <c r="D25" s="22"/>
      <c r="E25" s="21"/>
    </row>
    <row r="26" spans="1:6" s="28" customFormat="1" ht="47.25" x14ac:dyDescent="0.45">
      <c r="A26" s="20" t="s">
        <v>84</v>
      </c>
      <c r="B26" s="19" t="s">
        <v>101</v>
      </c>
      <c r="C26" s="19" t="s">
        <v>86</v>
      </c>
      <c r="D26" s="19" t="s">
        <v>87</v>
      </c>
      <c r="E26" s="18" t="s">
        <v>88</v>
      </c>
      <c r="F26" s="17"/>
    </row>
    <row r="27" spans="1:6" s="4" customFormat="1" ht="331.5" customHeight="1" x14ac:dyDescent="0.45">
      <c r="A27" s="387" t="s">
        <v>504</v>
      </c>
      <c r="B27" s="39" t="s">
        <v>120</v>
      </c>
      <c r="C27" s="380">
        <v>15139</v>
      </c>
      <c r="D27" s="80" t="s">
        <v>106</v>
      </c>
      <c r="E27" s="64" t="s">
        <v>518</v>
      </c>
      <c r="F27" s="17"/>
    </row>
    <row r="28" spans="1:6" s="4" customFormat="1" ht="245.25" customHeight="1" x14ac:dyDescent="0.45">
      <c r="A28" s="387" t="s">
        <v>519</v>
      </c>
      <c r="B28" s="39" t="s">
        <v>90</v>
      </c>
      <c r="C28" s="380">
        <v>77869</v>
      </c>
      <c r="D28" s="80" t="s">
        <v>106</v>
      </c>
      <c r="E28" s="64" t="s">
        <v>520</v>
      </c>
      <c r="F28" s="17"/>
    </row>
    <row r="29" spans="1:6" s="4" customFormat="1" ht="94.5" x14ac:dyDescent="0.45">
      <c r="A29" s="302" t="s">
        <v>521</v>
      </c>
      <c r="B29" s="39" t="s">
        <v>90</v>
      </c>
      <c r="C29" s="82">
        <v>421607</v>
      </c>
      <c r="D29" s="80" t="s">
        <v>103</v>
      </c>
      <c r="E29" s="34" t="s">
        <v>522</v>
      </c>
      <c r="F29" s="17"/>
    </row>
    <row r="30" spans="1:6" s="4" customFormat="1" ht="173.25" x14ac:dyDescent="0.45">
      <c r="A30" s="302" t="s">
        <v>523</v>
      </c>
      <c r="B30" s="39" t="s">
        <v>90</v>
      </c>
      <c r="C30" s="384">
        <v>20000</v>
      </c>
      <c r="D30" s="80" t="s">
        <v>91</v>
      </c>
      <c r="E30" s="64" t="s">
        <v>524</v>
      </c>
      <c r="F30" s="17"/>
    </row>
    <row r="31" spans="1:6" s="4" customFormat="1" ht="204" customHeight="1" x14ac:dyDescent="0.45">
      <c r="A31" s="275" t="s">
        <v>525</v>
      </c>
      <c r="B31" s="276" t="s">
        <v>90</v>
      </c>
      <c r="C31" s="386">
        <v>0</v>
      </c>
      <c r="D31" s="385" t="s">
        <v>91</v>
      </c>
      <c r="E31" s="64" t="s">
        <v>526</v>
      </c>
      <c r="F31" s="17"/>
    </row>
    <row r="32" spans="1:6" ht="242.25" customHeight="1" x14ac:dyDescent="0.5">
      <c r="A32" s="302" t="s">
        <v>527</v>
      </c>
      <c r="B32" s="39" t="s">
        <v>120</v>
      </c>
      <c r="C32" s="384">
        <v>122438</v>
      </c>
      <c r="D32" s="80" t="s">
        <v>106</v>
      </c>
      <c r="E32" s="29" t="s">
        <v>528</v>
      </c>
    </row>
    <row r="33" spans="1:6" s="23" customFormat="1" x14ac:dyDescent="0.5">
      <c r="A33" s="13" t="s">
        <v>100</v>
      </c>
      <c r="B33" s="12"/>
      <c r="C33" s="81">
        <f>SUM(C27:C32)</f>
        <v>657053</v>
      </c>
      <c r="D33" s="32"/>
      <c r="E33" s="31"/>
      <c r="F33" s="24"/>
    </row>
    <row r="34" spans="1:6" x14ac:dyDescent="0.5">
      <c r="A34" s="7"/>
      <c r="B34" s="7"/>
      <c r="C34" s="78"/>
      <c r="D34" s="7"/>
      <c r="E34" s="6"/>
    </row>
    <row r="35" spans="1:6" ht="21" x14ac:dyDescent="0.65">
      <c r="A35" s="22" t="s">
        <v>141</v>
      </c>
      <c r="B35" s="22"/>
      <c r="C35" s="77"/>
      <c r="D35" s="22"/>
      <c r="E35" s="21"/>
    </row>
    <row r="36" spans="1:6" s="4" customFormat="1" ht="47.25" x14ac:dyDescent="0.45">
      <c r="A36" s="20" t="s">
        <v>84</v>
      </c>
      <c r="B36" s="19" t="s">
        <v>101</v>
      </c>
      <c r="C36" s="19" t="s">
        <v>86</v>
      </c>
      <c r="D36" s="19" t="s">
        <v>87</v>
      </c>
      <c r="E36" s="18" t="s">
        <v>88</v>
      </c>
      <c r="F36" s="17"/>
    </row>
    <row r="37" spans="1:6" s="5" customFormat="1" ht="158.25" customHeight="1" x14ac:dyDescent="0.5">
      <c r="A37" s="302" t="s">
        <v>529</v>
      </c>
      <c r="B37" s="39" t="s">
        <v>90</v>
      </c>
      <c r="C37" s="76">
        <v>1268</v>
      </c>
      <c r="D37" s="80" t="s">
        <v>103</v>
      </c>
      <c r="E37" s="67" t="s">
        <v>530</v>
      </c>
      <c r="F37" s="2"/>
    </row>
    <row r="38" spans="1:6" s="5" customFormat="1" ht="126" customHeight="1" x14ac:dyDescent="0.5">
      <c r="A38" s="302" t="s">
        <v>531</v>
      </c>
      <c r="B38" s="39" t="s">
        <v>90</v>
      </c>
      <c r="C38" s="76">
        <v>5783</v>
      </c>
      <c r="D38" s="80" t="s">
        <v>98</v>
      </c>
      <c r="E38" s="64" t="s">
        <v>532</v>
      </c>
      <c r="F38" s="2"/>
    </row>
    <row r="39" spans="1:6" s="30" customFormat="1" x14ac:dyDescent="0.5">
      <c r="A39" s="13" t="s">
        <v>100</v>
      </c>
      <c r="B39" s="12"/>
      <c r="C39" s="74">
        <f>SUM(C37:C38)</f>
        <v>7051</v>
      </c>
      <c r="D39" s="26"/>
      <c r="E39" s="25"/>
      <c r="F39" s="24"/>
    </row>
    <row r="40" spans="1:6" s="5" customFormat="1" x14ac:dyDescent="0.5">
      <c r="A40" s="7"/>
      <c r="B40" s="7"/>
      <c r="C40" s="78"/>
      <c r="D40" s="7"/>
      <c r="E40" s="6"/>
      <c r="F40" s="2"/>
    </row>
    <row r="41" spans="1:6" s="4" customFormat="1" ht="21" x14ac:dyDescent="0.65">
      <c r="A41" s="22" t="s">
        <v>145</v>
      </c>
      <c r="B41" s="22"/>
      <c r="C41" s="77"/>
      <c r="D41" s="22"/>
      <c r="E41" s="21"/>
      <c r="F41" s="2"/>
    </row>
    <row r="42" spans="1:6" s="4" customFormat="1" ht="47.25" x14ac:dyDescent="0.45">
      <c r="A42" s="20" t="s">
        <v>84</v>
      </c>
      <c r="B42" s="19" t="s">
        <v>101</v>
      </c>
      <c r="C42" s="19" t="s">
        <v>86</v>
      </c>
      <c r="D42" s="19" t="s">
        <v>87</v>
      </c>
      <c r="E42" s="18" t="s">
        <v>88</v>
      </c>
      <c r="F42" s="17"/>
    </row>
    <row r="43" spans="1:6" x14ac:dyDescent="0.5">
      <c r="A43" s="15" t="s">
        <v>314</v>
      </c>
      <c r="B43" s="15"/>
      <c r="C43" s="79"/>
      <c r="D43" s="15"/>
      <c r="E43" s="29"/>
    </row>
    <row r="44" spans="1:6" ht="31.5" x14ac:dyDescent="0.5">
      <c r="A44" s="15" t="s">
        <v>144</v>
      </c>
      <c r="B44" s="15"/>
      <c r="C44" s="79"/>
      <c r="D44" s="15"/>
      <c r="E44" s="27"/>
    </row>
    <row r="45" spans="1:6" s="23" customFormat="1" x14ac:dyDescent="0.5">
      <c r="A45" s="13" t="s">
        <v>100</v>
      </c>
      <c r="B45" s="12"/>
      <c r="C45" s="74">
        <f>SUM(C43:C44)</f>
        <v>0</v>
      </c>
      <c r="D45" s="26"/>
      <c r="E45" s="25"/>
      <c r="F45" s="24"/>
    </row>
    <row r="46" spans="1:6" x14ac:dyDescent="0.5">
      <c r="A46" s="7"/>
      <c r="B46" s="7"/>
      <c r="C46" s="78"/>
      <c r="D46" s="7"/>
      <c r="E46" s="6"/>
    </row>
    <row r="47" spans="1:6" s="5" customFormat="1" ht="21" x14ac:dyDescent="0.65">
      <c r="A47" s="22" t="s">
        <v>150</v>
      </c>
      <c r="B47" s="22"/>
      <c r="C47" s="77"/>
      <c r="D47" s="22"/>
      <c r="E47" s="21"/>
      <c r="F47" s="2"/>
    </row>
    <row r="48" spans="1:6" s="28" customFormat="1" ht="47.25" x14ac:dyDescent="0.45">
      <c r="A48" s="20" t="s">
        <v>84</v>
      </c>
      <c r="B48" s="19" t="s">
        <v>101</v>
      </c>
      <c r="C48" s="19" t="s">
        <v>86</v>
      </c>
      <c r="D48" s="19" t="s">
        <v>87</v>
      </c>
      <c r="E48" s="18" t="s">
        <v>88</v>
      </c>
      <c r="F48" s="17"/>
    </row>
    <row r="49" spans="1:6" s="4" customFormat="1" ht="179.25" customHeight="1" x14ac:dyDescent="0.5">
      <c r="A49" s="302" t="s">
        <v>533</v>
      </c>
      <c r="B49" s="39" t="s">
        <v>90</v>
      </c>
      <c r="C49" s="76">
        <v>2500</v>
      </c>
      <c r="D49" s="15" t="s">
        <v>103</v>
      </c>
      <c r="E49" s="64" t="s">
        <v>534</v>
      </c>
      <c r="F49" s="2"/>
    </row>
    <row r="50" spans="1:6" ht="31.5" x14ac:dyDescent="0.5">
      <c r="A50" s="15" t="s">
        <v>144</v>
      </c>
      <c r="B50" s="15"/>
      <c r="C50" s="79"/>
      <c r="D50" s="15"/>
      <c r="E50" s="27"/>
    </row>
    <row r="51" spans="1:6" s="23" customFormat="1" x14ac:dyDescent="0.5">
      <c r="A51" s="13" t="s">
        <v>100</v>
      </c>
      <c r="B51" s="12"/>
      <c r="C51" s="383">
        <v>1175</v>
      </c>
      <c r="D51" s="26"/>
      <c r="E51" s="25"/>
      <c r="F51" s="24"/>
    </row>
    <row r="52" spans="1:6" x14ac:dyDescent="0.5">
      <c r="A52" s="7"/>
      <c r="B52" s="7"/>
      <c r="C52" s="78"/>
      <c r="D52" s="7"/>
      <c r="E52" s="6"/>
    </row>
    <row r="53" spans="1:6" ht="21" x14ac:dyDescent="0.65">
      <c r="A53" s="22" t="s">
        <v>154</v>
      </c>
      <c r="B53" s="22"/>
      <c r="C53" s="77"/>
      <c r="D53" s="22"/>
      <c r="E53" s="21"/>
    </row>
    <row r="54" spans="1:6" s="4" customFormat="1" ht="47.25" x14ac:dyDescent="0.45">
      <c r="A54" s="20" t="s">
        <v>84</v>
      </c>
      <c r="B54" s="19" t="s">
        <v>101</v>
      </c>
      <c r="C54" s="19" t="s">
        <v>86</v>
      </c>
      <c r="D54" s="19" t="s">
        <v>87</v>
      </c>
      <c r="E54" s="18" t="s">
        <v>88</v>
      </c>
      <c r="F54" s="17"/>
    </row>
    <row r="55" spans="1:6" s="5" customFormat="1" ht="204.75" x14ac:dyDescent="0.5">
      <c r="A55" s="302" t="s">
        <v>535</v>
      </c>
      <c r="B55" s="39" t="s">
        <v>120</v>
      </c>
      <c r="C55" s="382">
        <v>210000</v>
      </c>
      <c r="D55" s="15" t="s">
        <v>91</v>
      </c>
      <c r="E55" s="67" t="s">
        <v>536</v>
      </c>
      <c r="F55" s="2"/>
    </row>
    <row r="56" spans="1:6" s="5" customFormat="1" ht="94.5" x14ac:dyDescent="0.5">
      <c r="A56" s="275" t="s">
        <v>537</v>
      </c>
      <c r="B56" s="276" t="s">
        <v>90</v>
      </c>
      <c r="C56" s="380">
        <v>0</v>
      </c>
      <c r="D56" s="15"/>
      <c r="E56" s="381" t="s">
        <v>538</v>
      </c>
      <c r="F56" s="2"/>
    </row>
    <row r="57" spans="1:6" s="5" customFormat="1" ht="173.25" x14ac:dyDescent="0.5">
      <c r="A57" s="302" t="s">
        <v>539</v>
      </c>
      <c r="B57" s="39" t="s">
        <v>90</v>
      </c>
      <c r="C57" s="380">
        <v>30735</v>
      </c>
      <c r="D57" s="75" t="s">
        <v>98</v>
      </c>
      <c r="E57" s="29" t="s">
        <v>540</v>
      </c>
      <c r="F57" s="2"/>
    </row>
    <row r="58" spans="1:6" s="5" customFormat="1" ht="16.149999999999999" thickBot="1" x14ac:dyDescent="0.55000000000000004">
      <c r="A58" s="13" t="s">
        <v>100</v>
      </c>
      <c r="B58" s="12"/>
      <c r="C58" s="74">
        <f>190975+30737</f>
        <v>221712</v>
      </c>
      <c r="D58" s="7"/>
      <c r="E58" s="6"/>
      <c r="F58" s="2"/>
    </row>
    <row r="59" spans="1:6" s="5" customFormat="1" ht="23.65" thickBot="1" x14ac:dyDescent="0.55000000000000004">
      <c r="A59" s="10" t="s">
        <v>7</v>
      </c>
      <c r="B59" s="9"/>
      <c r="C59" s="73">
        <f>SUM(C58,C51,C45,C39,C33,C23,C13)</f>
        <v>1351371</v>
      </c>
      <c r="D59" s="7"/>
      <c r="E59" s="6"/>
      <c r="F59" s="2"/>
    </row>
    <row r="60" spans="1:6" s="4" customFormat="1" x14ac:dyDescent="0.5">
      <c r="A60" s="1" t="s">
        <v>164</v>
      </c>
      <c r="B60" s="1"/>
      <c r="C60" s="72"/>
      <c r="D60" s="1"/>
      <c r="E60" s="3"/>
      <c r="F60" s="2"/>
    </row>
  </sheetData>
  <sheetProtection formatCells="0"/>
  <protectedRanges>
    <protectedRange sqref="G13:XFD15 A55 A44 A50 E50 E44" name="Range2"/>
    <protectedRange sqref="E4" name="Range1_2_1"/>
    <protectedRange sqref="A19:A20 A22" name="Range2_3"/>
    <protectedRange sqref="A57" name="Range2_7"/>
    <protectedRange sqref="A56 A32" name="Range2_4_2"/>
    <protectedRange sqref="A43" name="Range2_6"/>
    <protectedRange sqref="E29" name="Range2_2_2_1"/>
    <protectedRange sqref="A29:A30" name="Range2_5_1_3"/>
    <protectedRange sqref="E49" name="Range2_8_1"/>
    <protectedRange sqref="E30" name="Range2_5_1_5"/>
  </protectedRanges>
  <dataValidations count="6">
    <dataValidation allowBlank="1" showInputMessage="1" showErrorMessage="1" prompt="Enter a brief name or title to label the activity/activities" sqref="A43:A44 A19:A22 A49:A50 A55:A57 A29:A32 A37:A38 A11:A12" xr:uid="{52F58294-13BE-4691-8B99-0F47448C3AA7}"/>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3:E44 E49:E50 E55:E57 E37:E38 E17:E22 E27:E32 E11:E12" xr:uid="{AE0C54CA-4523-4A99-A398-67901B70BE30}"/>
    <dataValidation allowBlank="1" showInputMessage="1" showErrorMessage="1" promptTitle="Questions to Address:" sqref="A4:D7" xr:uid="{9F0C9462-D256-47B5-AFF2-9AE0E6F18737}"/>
    <dataValidation allowBlank="1" showInputMessage="1" showErrorMessage="1" promptTitle="Overall narrative for the year" prompt="Enter a description of the Board's overall plan" sqref="E4:E5" xr:uid="{45F91D1B-7999-4775-BB5D-1FBB93A3CC49}"/>
    <dataValidation allowBlank="1" showInputMessage="1" showErrorMessage="1" promptTitle="Overall narrative for the year" prompt="If the Board selects &quot;both&quot; on the above line, describe in detail how this is coordinated." sqref="E7" xr:uid="{03484565-E709-404B-A9BF-F0F358F63B9B}"/>
    <dataValidation allowBlank="1" showInputMessage="1" showErrorMessage="1" prompt="Place the activty's estimated expenditure amount in the cell._x000a_" sqref="C43:C44 C49:C50 C37:C38 C32 C55:C57 C11:C12" xr:uid="{2B7D6BA5-A205-4193-AA39-D044050733B2}"/>
  </dataValidations>
  <printOptions horizontalCentered="1" headings="1" gridLines="1"/>
  <pageMargins left="0.25" right="0.25" top="0.61848958333333304" bottom="0.75" header="0.3" footer="0.3"/>
  <pageSetup scale="12"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DD2A-F0BB-4572-B7AE-D9A79C378D63}">
  <sheetPr>
    <tabColor theme="5" tint="-0.249977111117893"/>
    <pageSetUpPr fitToPage="1"/>
  </sheetPr>
  <dimension ref="A1:F80"/>
  <sheetViews>
    <sheetView topLeftCell="A49" zoomScale="70" zoomScaleNormal="70" workbookViewId="0"/>
  </sheetViews>
  <sheetFormatPr defaultColWidth="0" defaultRowHeight="0" customHeight="1" zeroHeight="1" x14ac:dyDescent="0.5"/>
  <cols>
    <col min="1" max="1" width="33.53125" style="1" customWidth="1"/>
    <col min="2" max="2" width="16.46484375" style="1" customWidth="1"/>
    <col min="3" max="3" width="24.86328125" style="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[13]Instructions!$B$8</f>
        <v>Workforce Solutions East Texas</v>
      </c>
      <c r="B1" s="62"/>
      <c r="C1" s="62"/>
      <c r="D1" s="62"/>
      <c r="E1" s="61"/>
      <c r="F1" s="60"/>
    </row>
    <row r="2" spans="1:6" s="55" customFormat="1" ht="26.1" customHeight="1" x14ac:dyDescent="0.45">
      <c r="A2" s="58" t="str">
        <f>CONCATENATE("FFY ", [13]Instructions!$B$9, " Annual Expenditure Plan")</f>
        <v>FFY 2025 Annual Expenditure Plan</v>
      </c>
      <c r="B2" s="58"/>
      <c r="C2" s="58"/>
      <c r="D2" s="58"/>
      <c r="E2" s="57"/>
      <c r="F2" s="56"/>
    </row>
    <row r="3" spans="1:6" ht="22.35" customHeight="1" x14ac:dyDescent="0.5">
      <c r="A3" s="54" t="s">
        <v>76</v>
      </c>
      <c r="B3" s="54"/>
      <c r="C3" s="54"/>
      <c r="D3" s="54"/>
      <c r="E3" s="53"/>
    </row>
    <row r="4" spans="1:6" ht="157.5" x14ac:dyDescent="0.5">
      <c r="A4" s="44" t="s">
        <v>77</v>
      </c>
      <c r="B4" s="44"/>
      <c r="C4" s="44"/>
      <c r="D4" s="44"/>
      <c r="E4" s="52" t="s">
        <v>541</v>
      </c>
    </row>
    <row r="5" spans="1:6" ht="15.75" x14ac:dyDescent="0.5">
      <c r="A5" s="51"/>
      <c r="B5" s="51"/>
      <c r="C5" s="51"/>
      <c r="D5" s="51"/>
      <c r="E5" s="50"/>
    </row>
    <row r="6" spans="1:6" ht="20.100000000000001" customHeight="1" x14ac:dyDescent="0.5">
      <c r="A6" s="49" t="s">
        <v>79</v>
      </c>
      <c r="B6" s="48"/>
      <c r="C6" s="48"/>
      <c r="D6" s="47"/>
      <c r="E6" s="46" t="s">
        <v>9</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73.25" x14ac:dyDescent="0.5">
      <c r="A11" s="302" t="s">
        <v>542</v>
      </c>
      <c r="B11" s="39" t="s">
        <v>543</v>
      </c>
      <c r="C11" s="16">
        <v>340000</v>
      </c>
      <c r="D11" s="109" t="s">
        <v>103</v>
      </c>
      <c r="E11" s="64" t="s">
        <v>544</v>
      </c>
      <c r="F11" s="2"/>
    </row>
    <row r="12" spans="1:6" s="4" customFormat="1" ht="89.1" customHeight="1" x14ac:dyDescent="0.5">
      <c r="A12" s="15"/>
      <c r="B12" s="39"/>
      <c r="C12" s="16"/>
      <c r="D12" s="15"/>
      <c r="E12" s="29"/>
      <c r="F12" s="2"/>
    </row>
    <row r="13" spans="1:6" s="30" customFormat="1" ht="15" customHeight="1" x14ac:dyDescent="0.5">
      <c r="A13" s="13" t="s">
        <v>100</v>
      </c>
      <c r="B13" s="38"/>
      <c r="C13" s="37">
        <f>SUM(C11:C12)</f>
        <v>340000</v>
      </c>
      <c r="D13" s="32"/>
      <c r="E13" s="31"/>
      <c r="F13" s="24"/>
    </row>
    <row r="14" spans="1:6" s="5" customFormat="1" ht="15" customHeight="1" x14ac:dyDescent="0.5">
      <c r="A14" s="7"/>
      <c r="B14" s="7"/>
      <c r="C14" s="7"/>
      <c r="D14" s="7"/>
      <c r="E14" s="6"/>
      <c r="F14" s="2"/>
    </row>
    <row r="15" spans="1:6" s="5" customFormat="1" ht="21" x14ac:dyDescent="0.65">
      <c r="A15" s="22" t="s">
        <v>1</v>
      </c>
      <c r="B15" s="22"/>
      <c r="C15" s="22"/>
      <c r="D15" s="22"/>
      <c r="E15" s="21"/>
      <c r="F15" s="2"/>
    </row>
    <row r="16" spans="1:6" s="4" customFormat="1" ht="66.599999999999994" customHeight="1" x14ac:dyDescent="0.45">
      <c r="A16" s="20" t="s">
        <v>84</v>
      </c>
      <c r="B16" s="19" t="s">
        <v>101</v>
      </c>
      <c r="C16" s="19" t="s">
        <v>86</v>
      </c>
      <c r="D16" s="19" t="s">
        <v>87</v>
      </c>
      <c r="E16" s="18" t="s">
        <v>88</v>
      </c>
      <c r="F16" s="17"/>
    </row>
    <row r="17" spans="1:6" ht="152.44999999999999" customHeight="1" x14ac:dyDescent="0.5">
      <c r="A17" s="302" t="s">
        <v>545</v>
      </c>
      <c r="B17" s="39" t="s">
        <v>120</v>
      </c>
      <c r="C17" s="16">
        <v>115000</v>
      </c>
      <c r="D17" s="15" t="s">
        <v>103</v>
      </c>
      <c r="E17" s="29" t="s">
        <v>546</v>
      </c>
    </row>
    <row r="18" spans="1:6" ht="141.75" x14ac:dyDescent="0.5">
      <c r="A18" s="302" t="s">
        <v>547</v>
      </c>
      <c r="B18" s="39" t="s">
        <v>90</v>
      </c>
      <c r="C18" s="16">
        <v>0</v>
      </c>
      <c r="D18" s="15" t="s">
        <v>103</v>
      </c>
      <c r="E18" s="116" t="s">
        <v>548</v>
      </c>
    </row>
    <row r="19" spans="1:6" s="23" customFormat="1" ht="141.75" x14ac:dyDescent="0.5">
      <c r="A19" s="302" t="s">
        <v>549</v>
      </c>
      <c r="B19" s="39" t="s">
        <v>120</v>
      </c>
      <c r="C19" s="16">
        <v>55000</v>
      </c>
      <c r="D19" s="15" t="s">
        <v>103</v>
      </c>
      <c r="E19" s="29" t="s">
        <v>550</v>
      </c>
      <c r="F19" s="24"/>
    </row>
    <row r="20" spans="1:6" s="23" customFormat="1" ht="14.85" customHeight="1" x14ac:dyDescent="0.5">
      <c r="A20" s="13" t="s">
        <v>100</v>
      </c>
      <c r="B20" s="38"/>
      <c r="C20" s="37">
        <f>SUM(C17:C19)</f>
        <v>170000</v>
      </c>
      <c r="D20" s="26"/>
      <c r="E20" s="25"/>
      <c r="F20" s="24"/>
    </row>
    <row r="21" spans="1:6" ht="14.85" customHeight="1" x14ac:dyDescent="0.5">
      <c r="A21" s="7"/>
      <c r="B21" s="7"/>
      <c r="C21" s="7"/>
      <c r="D21" s="7"/>
      <c r="E21" s="6"/>
    </row>
    <row r="22" spans="1:6" ht="21" x14ac:dyDescent="0.65">
      <c r="A22" s="22" t="s">
        <v>118</v>
      </c>
      <c r="B22" s="22"/>
      <c r="C22" s="22"/>
      <c r="D22" s="22"/>
      <c r="E22" s="21"/>
    </row>
    <row r="23" spans="1:6" s="28" customFormat="1" ht="66.599999999999994" customHeight="1" x14ac:dyDescent="0.45">
      <c r="A23" s="20" t="s">
        <v>84</v>
      </c>
      <c r="B23" s="19" t="s">
        <v>101</v>
      </c>
      <c r="C23" s="19" t="s">
        <v>86</v>
      </c>
      <c r="D23" s="19" t="s">
        <v>87</v>
      </c>
      <c r="E23" s="18" t="s">
        <v>88</v>
      </c>
      <c r="F23" s="17"/>
    </row>
    <row r="24" spans="1:6" s="5" customFormat="1" ht="260" customHeight="1" x14ac:dyDescent="0.5">
      <c r="A24" s="302" t="s">
        <v>551</v>
      </c>
      <c r="B24" s="39" t="s">
        <v>90</v>
      </c>
      <c r="C24" s="16">
        <v>29566</v>
      </c>
      <c r="D24" s="15" t="s">
        <v>103</v>
      </c>
      <c r="E24" s="29" t="s">
        <v>552</v>
      </c>
      <c r="F24" s="2"/>
    </row>
    <row r="25" spans="1:6" s="5" customFormat="1" ht="106.5" customHeight="1" x14ac:dyDescent="0.5">
      <c r="A25" s="302" t="s">
        <v>305</v>
      </c>
      <c r="B25" s="39" t="s">
        <v>90</v>
      </c>
      <c r="C25" s="16">
        <v>814759</v>
      </c>
      <c r="D25" s="15" t="s">
        <v>103</v>
      </c>
      <c r="E25" s="29" t="s">
        <v>553</v>
      </c>
      <c r="F25" s="2"/>
    </row>
    <row r="26" spans="1:6" s="5" customFormat="1" ht="126" x14ac:dyDescent="0.5">
      <c r="A26" s="302" t="s">
        <v>554</v>
      </c>
      <c r="B26" s="39" t="s">
        <v>120</v>
      </c>
      <c r="C26" s="16">
        <v>70000</v>
      </c>
      <c r="D26" s="15" t="s">
        <v>103</v>
      </c>
      <c r="E26" s="29" t="s">
        <v>555</v>
      </c>
      <c r="F26" s="2"/>
    </row>
    <row r="27" spans="1:6" s="5" customFormat="1" ht="197.45" customHeight="1" x14ac:dyDescent="0.5">
      <c r="A27" s="302" t="s">
        <v>556</v>
      </c>
      <c r="B27" s="39" t="s">
        <v>557</v>
      </c>
      <c r="C27" s="16">
        <v>843045</v>
      </c>
      <c r="D27" s="15" t="s">
        <v>103</v>
      </c>
      <c r="E27" s="64" t="s">
        <v>558</v>
      </c>
      <c r="F27" s="2"/>
    </row>
    <row r="28" spans="1:6" s="353" customFormat="1" ht="144.6" customHeight="1" x14ac:dyDescent="0.5">
      <c r="A28" s="275" t="s">
        <v>559</v>
      </c>
      <c r="B28" s="276" t="s">
        <v>120</v>
      </c>
      <c r="C28" s="277">
        <v>0</v>
      </c>
      <c r="D28" s="275" t="s">
        <v>103</v>
      </c>
      <c r="E28" s="278" t="s">
        <v>560</v>
      </c>
      <c r="F28" s="354"/>
    </row>
    <row r="29" spans="1:6" s="23" customFormat="1" ht="15" customHeight="1" x14ac:dyDescent="0.5">
      <c r="A29" s="13" t="s">
        <v>100</v>
      </c>
      <c r="B29" s="12"/>
      <c r="C29" s="33">
        <f>SUM(C24:C28)</f>
        <v>1757370</v>
      </c>
      <c r="D29" s="32"/>
      <c r="E29" s="31"/>
      <c r="F29" s="24"/>
    </row>
    <row r="30" spans="1:6" ht="15" customHeight="1" x14ac:dyDescent="0.5">
      <c r="A30" s="7"/>
      <c r="B30" s="7"/>
      <c r="C30" s="7"/>
      <c r="D30" s="7"/>
      <c r="E30" s="6"/>
    </row>
    <row r="31" spans="1:6" ht="21" x14ac:dyDescent="0.65">
      <c r="A31" s="22" t="s">
        <v>141</v>
      </c>
      <c r="B31" s="22"/>
      <c r="C31" s="22"/>
      <c r="D31" s="22"/>
      <c r="E31" s="21"/>
    </row>
    <row r="32" spans="1:6" s="4" customFormat="1" ht="66.599999999999994" customHeight="1" x14ac:dyDescent="0.45">
      <c r="A32" s="20" t="s">
        <v>84</v>
      </c>
      <c r="B32" s="19" t="s">
        <v>101</v>
      </c>
      <c r="C32" s="19" t="s">
        <v>86</v>
      </c>
      <c r="D32" s="19" t="s">
        <v>87</v>
      </c>
      <c r="E32" s="18" t="s">
        <v>88</v>
      </c>
      <c r="F32" s="17"/>
    </row>
    <row r="33" spans="1:6" s="5" customFormat="1" ht="186" customHeight="1" x14ac:dyDescent="0.5">
      <c r="A33" s="275" t="s">
        <v>561</v>
      </c>
      <c r="B33" s="276" t="s">
        <v>90</v>
      </c>
      <c r="C33" s="277">
        <v>0</v>
      </c>
      <c r="D33" s="275" t="s">
        <v>98</v>
      </c>
      <c r="E33" s="278" t="s">
        <v>562</v>
      </c>
      <c r="F33" s="2"/>
    </row>
    <row r="34" spans="1:6" s="5" customFormat="1" ht="173.25" x14ac:dyDescent="0.5">
      <c r="A34" s="352" t="s">
        <v>563</v>
      </c>
      <c r="B34" s="39" t="s">
        <v>90</v>
      </c>
      <c r="C34" s="16">
        <v>45000</v>
      </c>
      <c r="D34" s="15" t="s">
        <v>103</v>
      </c>
      <c r="E34" s="64" t="s">
        <v>564</v>
      </c>
      <c r="F34" s="2"/>
    </row>
    <row r="35" spans="1:6" s="30" customFormat="1" ht="15.75" x14ac:dyDescent="0.5">
      <c r="A35" s="13" t="s">
        <v>100</v>
      </c>
      <c r="B35" s="12"/>
      <c r="C35" s="11">
        <f>SUM(C33:C34)</f>
        <v>45000</v>
      </c>
      <c r="D35" s="26"/>
      <c r="E35" s="25"/>
      <c r="F35" s="24"/>
    </row>
    <row r="36" spans="1:6" s="5" customFormat="1" ht="15.75" x14ac:dyDescent="0.5">
      <c r="A36" s="7"/>
      <c r="B36" s="7"/>
      <c r="C36" s="7"/>
      <c r="D36" s="7"/>
      <c r="E36" s="6"/>
      <c r="F36" s="2"/>
    </row>
    <row r="37" spans="1:6" s="4" customFormat="1" ht="21" x14ac:dyDescent="0.65">
      <c r="A37" s="22" t="s">
        <v>145</v>
      </c>
      <c r="B37" s="22"/>
      <c r="C37" s="22"/>
      <c r="D37" s="22"/>
      <c r="E37" s="21"/>
      <c r="F37" s="2"/>
    </row>
    <row r="38" spans="1:6" s="4" customFormat="1" ht="66.599999999999994" customHeight="1" x14ac:dyDescent="0.45">
      <c r="A38" s="20" t="s">
        <v>84</v>
      </c>
      <c r="B38" s="19" t="s">
        <v>101</v>
      </c>
      <c r="C38" s="19" t="s">
        <v>86</v>
      </c>
      <c r="D38" s="19" t="s">
        <v>87</v>
      </c>
      <c r="E38" s="18" t="s">
        <v>88</v>
      </c>
      <c r="F38" s="17"/>
    </row>
    <row r="39" spans="1:6" ht="93.6" customHeight="1" x14ac:dyDescent="0.5">
      <c r="A39" s="15" t="s">
        <v>279</v>
      </c>
      <c r="B39" s="39" t="s">
        <v>280</v>
      </c>
      <c r="C39" s="16"/>
      <c r="D39" s="15"/>
      <c r="E39" s="29"/>
    </row>
    <row r="40" spans="1:6" ht="93.6" customHeight="1" x14ac:dyDescent="0.5">
      <c r="A40" s="15" t="s">
        <v>144</v>
      </c>
      <c r="B40" s="39"/>
      <c r="C40" s="16"/>
      <c r="D40" s="15"/>
      <c r="E40" s="27"/>
    </row>
    <row r="41" spans="1:6" s="23" customFormat="1" ht="15.75" x14ac:dyDescent="0.5">
      <c r="A41" s="13" t="s">
        <v>100</v>
      </c>
      <c r="B41" s="12"/>
      <c r="C41" s="11">
        <f>SUM(C39:C40)</f>
        <v>0</v>
      </c>
      <c r="D41" s="26"/>
      <c r="E41" s="25"/>
      <c r="F41" s="24"/>
    </row>
    <row r="42" spans="1:6" ht="15.75" x14ac:dyDescent="0.5">
      <c r="A42" s="7"/>
      <c r="B42" s="7"/>
      <c r="C42" s="7"/>
      <c r="D42" s="7"/>
      <c r="E42" s="6"/>
    </row>
    <row r="43" spans="1:6" s="5" customFormat="1" ht="21" x14ac:dyDescent="0.65">
      <c r="A43" s="22" t="s">
        <v>150</v>
      </c>
      <c r="B43" s="22"/>
      <c r="C43" s="22"/>
      <c r="D43" s="22"/>
      <c r="E43" s="21"/>
      <c r="F43" s="2"/>
    </row>
    <row r="44" spans="1:6" s="28" customFormat="1" ht="66.599999999999994" customHeight="1" x14ac:dyDescent="0.45">
      <c r="A44" s="20" t="s">
        <v>84</v>
      </c>
      <c r="B44" s="19" t="s">
        <v>101</v>
      </c>
      <c r="C44" s="19" t="s">
        <v>86</v>
      </c>
      <c r="D44" s="19" t="s">
        <v>87</v>
      </c>
      <c r="E44" s="18" t="s">
        <v>88</v>
      </c>
      <c r="F44" s="17"/>
    </row>
    <row r="45" spans="1:6" s="4" customFormat="1" ht="102" customHeight="1" x14ac:dyDescent="0.5">
      <c r="A45" s="15" t="s">
        <v>279</v>
      </c>
      <c r="B45" s="39" t="s">
        <v>280</v>
      </c>
      <c r="C45" s="16"/>
      <c r="D45" s="15"/>
      <c r="E45" s="29"/>
      <c r="F45" s="2"/>
    </row>
    <row r="46" spans="1:6" ht="109.35" customHeight="1" x14ac:dyDescent="0.5">
      <c r="A46" s="15" t="s">
        <v>144</v>
      </c>
      <c r="B46" s="39"/>
      <c r="C46" s="16"/>
      <c r="D46" s="15"/>
      <c r="E46" s="27"/>
    </row>
    <row r="47" spans="1:6" s="23" customFormat="1" ht="15.75" x14ac:dyDescent="0.5">
      <c r="A47" s="13" t="s">
        <v>100</v>
      </c>
      <c r="B47" s="12"/>
      <c r="C47" s="11">
        <f>SUM(C45:C46)</f>
        <v>0</v>
      </c>
      <c r="D47" s="26"/>
      <c r="E47" s="25"/>
      <c r="F47" s="24"/>
    </row>
    <row r="48" spans="1:6" ht="15.75" x14ac:dyDescent="0.5">
      <c r="A48" s="7"/>
      <c r="B48" s="7"/>
      <c r="C48" s="7"/>
      <c r="D48" s="7"/>
      <c r="E48" s="6"/>
    </row>
    <row r="49" spans="1:6" ht="21" x14ac:dyDescent="0.65">
      <c r="A49" s="22" t="s">
        <v>154</v>
      </c>
      <c r="B49" s="22"/>
      <c r="C49" s="22"/>
      <c r="D49" s="22"/>
      <c r="E49" s="21"/>
    </row>
    <row r="50" spans="1:6" s="4" customFormat="1" ht="66.599999999999994" customHeight="1" x14ac:dyDescent="0.45">
      <c r="A50" s="20" t="s">
        <v>84</v>
      </c>
      <c r="B50" s="19" t="s">
        <v>101</v>
      </c>
      <c r="C50" s="19" t="s">
        <v>86</v>
      </c>
      <c r="D50" s="19" t="s">
        <v>87</v>
      </c>
      <c r="E50" s="18" t="s">
        <v>88</v>
      </c>
      <c r="F50" s="17"/>
    </row>
    <row r="51" spans="1:6" s="5" customFormat="1" ht="189" x14ac:dyDescent="0.5">
      <c r="A51" s="302" t="s">
        <v>565</v>
      </c>
      <c r="B51" s="39" t="s">
        <v>120</v>
      </c>
      <c r="C51" s="16">
        <v>648000</v>
      </c>
      <c r="D51" s="15" t="s">
        <v>106</v>
      </c>
      <c r="E51" s="29" t="s">
        <v>566</v>
      </c>
      <c r="F51" s="2"/>
    </row>
    <row r="52" spans="1:6" s="5" customFormat="1" ht="126" x14ac:dyDescent="0.5">
      <c r="A52" s="302" t="s">
        <v>567</v>
      </c>
      <c r="B52" s="39" t="s">
        <v>120</v>
      </c>
      <c r="C52" s="16">
        <v>114000</v>
      </c>
      <c r="D52" s="15" t="s">
        <v>106</v>
      </c>
      <c r="E52" s="29" t="s">
        <v>568</v>
      </c>
      <c r="F52" s="2"/>
    </row>
    <row r="53" spans="1:6" s="5" customFormat="1" ht="16.149999999999999" thickBot="1" x14ac:dyDescent="0.55000000000000004">
      <c r="A53" s="13" t="s">
        <v>100</v>
      </c>
      <c r="B53" s="12"/>
      <c r="C53" s="11">
        <f>SUM(C51:C52)</f>
        <v>762000</v>
      </c>
      <c r="D53" s="7"/>
      <c r="E53" s="6"/>
      <c r="F53" s="2"/>
    </row>
    <row r="54" spans="1:6" s="5" customFormat="1" ht="23.65" thickBot="1" x14ac:dyDescent="0.55000000000000004">
      <c r="A54" s="10" t="s">
        <v>7</v>
      </c>
      <c r="B54" s="9"/>
      <c r="C54" s="8">
        <f>SUM(C53,C47,C41,C35,C29,C20,C13)</f>
        <v>3074370</v>
      </c>
      <c r="D54" s="7"/>
      <c r="E54" s="6"/>
      <c r="F54" s="2"/>
    </row>
    <row r="55" spans="1:6" s="4" customFormat="1" ht="13.35" customHeight="1" x14ac:dyDescent="0.5">
      <c r="A55" s="1" t="s">
        <v>164</v>
      </c>
      <c r="B55" s="1"/>
      <c r="C55" s="1"/>
      <c r="D55" s="1"/>
      <c r="E55" s="3"/>
      <c r="F55" s="2"/>
    </row>
    <row r="56" spans="1:6" ht="15.75" x14ac:dyDescent="0.5"/>
    <row r="57" spans="1:6" ht="15.75" x14ac:dyDescent="0.5"/>
    <row r="58" spans="1:6" ht="15.75" x14ac:dyDescent="0.5"/>
    <row r="64" spans="1:6" ht="15.75" x14ac:dyDescent="0.5"/>
    <row r="65" ht="15.75" x14ac:dyDescent="0.5"/>
    <row r="66" ht="15.75" x14ac:dyDescent="0.5"/>
    <row r="67" ht="15.75" x14ac:dyDescent="0.5"/>
    <row r="68" ht="15.75" x14ac:dyDescent="0.5"/>
    <row r="77" ht="15.75" x14ac:dyDescent="0.5"/>
    <row r="78" ht="15.75" x14ac:dyDescent="0.5"/>
    <row r="79" ht="15.75" x14ac:dyDescent="0.5"/>
    <row r="80" ht="15.75" x14ac:dyDescent="0.5"/>
  </sheetData>
  <sheetProtection formatCells="0"/>
  <protectedRanges>
    <protectedRange sqref="A5:E7 A4:D4" name="Range1"/>
    <protectedRange sqref="B33:D34 B39:D40 B45:D46 A11:C12 D12 B51:D52 A27 B24:D28 B17:D19" name="Range2_1_1"/>
    <protectedRange sqref="A17:A19" name="Range2_3"/>
    <protectedRange sqref="A52" name="Range2_7"/>
    <protectedRange sqref="E24:E26 A51 E51 A24:A26 A28" name="Range2_4_2"/>
    <protectedRange sqref="A33" name="Range2_5"/>
    <protectedRange sqref="A39" name="Range2_6"/>
    <protectedRange sqref="E4" name="Range1_1"/>
    <protectedRange sqref="E11 E27" name="Range2_1"/>
    <protectedRange sqref="E17:E18" name="Range2_4"/>
  </protectedRanges>
  <dataValidations count="6">
    <dataValidation allowBlank="1" showInputMessage="1" showErrorMessage="1" prompt="Enter a brief name or title to label the activity/activities" sqref="A33:A34 A39:A40 A45:A46 A11:A12 A51:A52 A24:A28 A17:A19" xr:uid="{712E9707-A25B-404A-9BEB-CCE34FDECCF2}"/>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39:E40 E33:E34 E12 E45:E46 D11:E11 E51:E52 E24:E28 E17:E19" xr:uid="{14A6508D-6D4A-410A-B3E0-C2EA11C197EF}"/>
    <dataValidation allowBlank="1" showInputMessage="1" showErrorMessage="1" promptTitle="Questions to Address:" sqref="A4:D7" xr:uid="{673AD14E-86F4-4EA4-8D7A-5A84757BD5BF}"/>
    <dataValidation allowBlank="1" showInputMessage="1" showErrorMessage="1" promptTitle="Overall narrative for the year" prompt="Enter a description of the Board's overall plan" sqref="E4:E5" xr:uid="{C1338437-0282-445E-BA91-411C49A2A4CD}"/>
    <dataValidation allowBlank="1" showInputMessage="1" showErrorMessage="1" promptTitle="Overall narrative for the year" prompt="If the Board selects &quot;both&quot; on the above line, describe in detail how this is coordinated." sqref="E7" xr:uid="{677FC954-E3D4-48A8-ADBA-3B9D2D81CD4E}"/>
    <dataValidation allowBlank="1" showInputMessage="1" showErrorMessage="1" prompt="Place the activty's estimated expenditure amount in the cell._x000a_" sqref="C11:C12 C33:C34 C39:C40 C45:C46 C51:C52 C24:C28 C17:C19" xr:uid="{2C8E647B-4BEB-49E6-A6E6-D4542F3CB3CF}"/>
  </dataValidations>
  <printOptions horizontalCentered="1"/>
  <pageMargins left="0.25" right="0.25" top="0.61848958333333304" bottom="0.75" header="0.3" footer="0.3"/>
  <pageSetup paperSize="5" scale="73"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012C-4E55-4BC9-9682-2449D10E764D}">
  <sheetPr>
    <tabColor theme="5" tint="-0.249977111117893"/>
    <pageSetUpPr fitToPage="1"/>
  </sheetPr>
  <dimension ref="A1:F80"/>
  <sheetViews>
    <sheetView topLeftCell="A52" zoomScale="80" zoomScaleNormal="80" zoomScaleSheetLayoutView="50" zoomScalePageLayoutView="70" workbookViewId="0">
      <selection activeCell="E26" sqref="E26"/>
    </sheetView>
  </sheetViews>
  <sheetFormatPr defaultColWidth="0" defaultRowHeight="0" customHeight="1" zeroHeight="1" x14ac:dyDescent="0.5"/>
  <cols>
    <col min="1" max="1" width="33.53125" style="1" customWidth="1"/>
    <col min="2" max="2" width="16.46484375" style="1" customWidth="1"/>
    <col min="3" max="3" width="22.33203125" style="1" bestFit="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[14]Instructions!$B$8</f>
        <v>Workforce Solutions Golden Crescent</v>
      </c>
      <c r="B1" s="62"/>
      <c r="C1" s="62"/>
      <c r="D1" s="62"/>
      <c r="E1" s="61"/>
      <c r="F1" s="60"/>
    </row>
    <row r="2" spans="1:6" s="55" customFormat="1" ht="26.1" customHeight="1" x14ac:dyDescent="0.45">
      <c r="A2" s="58" t="str">
        <f>CONCATENATE("FFY ", [14]Instructions!$B$9, " Annual Expenditure Plan")</f>
        <v>FFY 2025 Annual Expenditure Plan</v>
      </c>
      <c r="B2" s="58"/>
      <c r="C2" s="58"/>
      <c r="D2" s="58"/>
      <c r="E2" s="57"/>
      <c r="F2" s="56"/>
    </row>
    <row r="3" spans="1:6" ht="18" customHeight="1" x14ac:dyDescent="0.5">
      <c r="A3" s="54" t="s">
        <v>76</v>
      </c>
      <c r="B3" s="54"/>
      <c r="C3" s="54"/>
      <c r="D3" s="54"/>
      <c r="E3" s="53"/>
    </row>
    <row r="4" spans="1:6" ht="220.5" x14ac:dyDescent="0.5">
      <c r="A4" s="44" t="s">
        <v>77</v>
      </c>
      <c r="B4" s="44"/>
      <c r="C4" s="44"/>
      <c r="D4" s="44"/>
      <c r="E4" s="121" t="s">
        <v>569</v>
      </c>
    </row>
    <row r="5" spans="1:6" ht="15.75" x14ac:dyDescent="0.5">
      <c r="A5" s="51"/>
      <c r="B5" s="51"/>
      <c r="C5" s="51"/>
      <c r="D5" s="51"/>
      <c r="E5" s="50"/>
    </row>
    <row r="6" spans="1:6" ht="20.100000000000001" customHeight="1" x14ac:dyDescent="0.5">
      <c r="A6" s="49" t="s">
        <v>79</v>
      </c>
      <c r="B6" s="48"/>
      <c r="C6" s="48"/>
      <c r="D6" s="47"/>
      <c r="E6" s="46" t="s">
        <v>9</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67.45" customHeight="1" x14ac:dyDescent="0.5">
      <c r="A11" s="302" t="s">
        <v>570</v>
      </c>
      <c r="B11" s="39" t="s">
        <v>90</v>
      </c>
      <c r="C11" s="79">
        <v>60000</v>
      </c>
      <c r="D11" s="15" t="s">
        <v>103</v>
      </c>
      <c r="E11" s="401" t="s">
        <v>571</v>
      </c>
      <c r="F11" s="2"/>
    </row>
    <row r="12" spans="1:6" s="4" customFormat="1" ht="88.35" customHeight="1" x14ac:dyDescent="0.5">
      <c r="A12" s="302" t="s">
        <v>572</v>
      </c>
      <c r="B12" s="39" t="s">
        <v>90</v>
      </c>
      <c r="C12" s="16">
        <v>30000</v>
      </c>
      <c r="D12" s="15" t="s">
        <v>98</v>
      </c>
      <c r="E12" s="120" t="s">
        <v>573</v>
      </c>
      <c r="F12" s="2"/>
    </row>
    <row r="13" spans="1:6" s="4" customFormat="1" ht="89.1" customHeight="1" x14ac:dyDescent="0.5">
      <c r="A13" s="302" t="s">
        <v>574</v>
      </c>
      <c r="B13" s="39" t="s">
        <v>90</v>
      </c>
      <c r="C13" s="16">
        <v>21000</v>
      </c>
      <c r="D13" s="15" t="s">
        <v>91</v>
      </c>
      <c r="E13" s="34" t="s">
        <v>575</v>
      </c>
      <c r="F13" s="2"/>
    </row>
    <row r="14" spans="1:6" s="30" customFormat="1" ht="15" customHeight="1" x14ac:dyDescent="0.5">
      <c r="A14" s="13" t="s">
        <v>100</v>
      </c>
      <c r="B14" s="38"/>
      <c r="C14" s="37">
        <v>111000</v>
      </c>
      <c r="D14" s="32"/>
      <c r="E14" s="31"/>
      <c r="F14" s="24"/>
    </row>
    <row r="15" spans="1:6" s="5" customFormat="1" ht="15" customHeight="1" x14ac:dyDescent="0.5">
      <c r="A15" s="7"/>
      <c r="B15" s="7"/>
      <c r="C15" s="7"/>
      <c r="D15" s="7"/>
      <c r="E15" s="6"/>
      <c r="F15" s="2"/>
    </row>
    <row r="16" spans="1:6" s="5" customFormat="1" ht="21" x14ac:dyDescent="0.65">
      <c r="A16" s="22" t="s">
        <v>1</v>
      </c>
      <c r="B16" s="22"/>
      <c r="C16" s="22"/>
      <c r="D16" s="22"/>
      <c r="E16" s="21"/>
      <c r="F16" s="2"/>
    </row>
    <row r="17" spans="1:6" s="4" customFormat="1" ht="66.599999999999994" customHeight="1" x14ac:dyDescent="0.45">
      <c r="A17" s="20" t="s">
        <v>84</v>
      </c>
      <c r="B17" s="19" t="s">
        <v>101</v>
      </c>
      <c r="C17" s="19" t="s">
        <v>86</v>
      </c>
      <c r="D17" s="19" t="s">
        <v>87</v>
      </c>
      <c r="E17" s="18" t="s">
        <v>88</v>
      </c>
      <c r="F17" s="17"/>
    </row>
    <row r="18" spans="1:6" ht="110.25" x14ac:dyDescent="0.5">
      <c r="A18" s="302" t="s">
        <v>381</v>
      </c>
      <c r="B18" s="39" t="s">
        <v>90</v>
      </c>
      <c r="C18" s="16">
        <v>25000</v>
      </c>
      <c r="D18" s="15" t="s">
        <v>103</v>
      </c>
      <c r="E18" s="29" t="s">
        <v>576</v>
      </c>
    </row>
    <row r="19" spans="1:6" ht="164.25" customHeight="1" x14ac:dyDescent="0.5">
      <c r="A19" s="302" t="s">
        <v>577</v>
      </c>
      <c r="B19" s="39" t="s">
        <v>578</v>
      </c>
      <c r="C19" s="79">
        <v>25000</v>
      </c>
      <c r="D19" s="15" t="s">
        <v>91</v>
      </c>
      <c r="E19" s="29" t="s">
        <v>579</v>
      </c>
    </row>
    <row r="20" spans="1:6" s="23" customFormat="1" ht="14.85" customHeight="1" x14ac:dyDescent="0.5">
      <c r="A20" s="13" t="s">
        <v>100</v>
      </c>
      <c r="B20" s="38"/>
      <c r="C20" s="37">
        <v>50000</v>
      </c>
      <c r="D20" s="26"/>
      <c r="E20" s="25"/>
      <c r="F20" s="24"/>
    </row>
    <row r="21" spans="1:6" ht="14.85" customHeight="1" x14ac:dyDescent="0.5">
      <c r="A21" s="7"/>
      <c r="B21" s="7"/>
      <c r="C21" s="7"/>
      <c r="D21" s="7"/>
      <c r="E21" s="6"/>
    </row>
    <row r="22" spans="1:6" ht="21" x14ac:dyDescent="0.65">
      <c r="A22" s="22" t="s">
        <v>118</v>
      </c>
      <c r="B22" s="22"/>
      <c r="C22" s="22"/>
      <c r="D22" s="22"/>
      <c r="E22" s="21"/>
    </row>
    <row r="23" spans="1:6" s="28" customFormat="1" ht="66.599999999999994" customHeight="1" x14ac:dyDescent="0.45">
      <c r="A23" s="20" t="s">
        <v>84</v>
      </c>
      <c r="B23" s="19" t="s">
        <v>101</v>
      </c>
      <c r="C23" s="19" t="s">
        <v>86</v>
      </c>
      <c r="D23" s="19" t="s">
        <v>87</v>
      </c>
      <c r="E23" s="18" t="s">
        <v>88</v>
      </c>
      <c r="F23" s="17"/>
    </row>
    <row r="24" spans="1:6" s="5" customFormat="1" ht="144.75" customHeight="1" x14ac:dyDescent="0.5">
      <c r="A24" s="275" t="s">
        <v>580</v>
      </c>
      <c r="B24" s="276" t="s">
        <v>90</v>
      </c>
      <c r="C24" s="16">
        <v>0</v>
      </c>
      <c r="D24" s="275" t="s">
        <v>103</v>
      </c>
      <c r="E24" s="400" t="s">
        <v>581</v>
      </c>
      <c r="F24" s="2"/>
    </row>
    <row r="25" spans="1:6" s="5" customFormat="1" ht="120" customHeight="1" x14ac:dyDescent="0.5">
      <c r="A25" s="302" t="s">
        <v>305</v>
      </c>
      <c r="B25" s="224" t="s">
        <v>90</v>
      </c>
      <c r="C25" s="298">
        <v>175253</v>
      </c>
      <c r="D25" s="118" t="s">
        <v>91</v>
      </c>
      <c r="E25" s="27" t="s">
        <v>582</v>
      </c>
      <c r="F25" s="2"/>
    </row>
    <row r="26" spans="1:6" s="5" customFormat="1" ht="96.75" customHeight="1" x14ac:dyDescent="0.5">
      <c r="A26" s="302" t="s">
        <v>583</v>
      </c>
      <c r="B26" s="39" t="s">
        <v>120</v>
      </c>
      <c r="C26" s="79">
        <v>27500</v>
      </c>
      <c r="D26" s="15" t="s">
        <v>98</v>
      </c>
      <c r="E26" s="34" t="s">
        <v>584</v>
      </c>
      <c r="F26" s="2"/>
    </row>
    <row r="27" spans="1:6" s="5" customFormat="1" ht="173.25" customHeight="1" x14ac:dyDescent="0.5">
      <c r="A27" s="302" t="s">
        <v>585</v>
      </c>
      <c r="B27" s="39" t="s">
        <v>120</v>
      </c>
      <c r="C27" s="79">
        <v>113000</v>
      </c>
      <c r="D27" s="15" t="s">
        <v>91</v>
      </c>
      <c r="E27" s="116" t="s">
        <v>586</v>
      </c>
      <c r="F27" s="2"/>
    </row>
    <row r="28" spans="1:6" s="5" customFormat="1" ht="99.75" customHeight="1" x14ac:dyDescent="0.5">
      <c r="A28" s="302" t="s">
        <v>587</v>
      </c>
      <c r="B28" s="39" t="s">
        <v>120</v>
      </c>
      <c r="C28" s="79">
        <v>85000</v>
      </c>
      <c r="D28" s="15" t="s">
        <v>106</v>
      </c>
      <c r="E28" s="117" t="s">
        <v>588</v>
      </c>
      <c r="F28" s="2"/>
    </row>
    <row r="29" spans="1:6" ht="110.25" x14ac:dyDescent="0.5">
      <c r="A29" s="302" t="s">
        <v>589</v>
      </c>
      <c r="B29" s="224" t="s">
        <v>279</v>
      </c>
      <c r="C29" s="298">
        <v>0</v>
      </c>
      <c r="D29" s="118" t="s">
        <v>103</v>
      </c>
      <c r="E29" s="116" t="s">
        <v>590</v>
      </c>
    </row>
    <row r="30" spans="1:6" s="23" customFormat="1" ht="15" customHeight="1" x14ac:dyDescent="0.5">
      <c r="A30" s="13" t="s">
        <v>100</v>
      </c>
      <c r="B30" s="12"/>
      <c r="C30" s="37">
        <v>225500</v>
      </c>
      <c r="D30" s="32"/>
      <c r="E30" s="31"/>
      <c r="F30" s="24"/>
    </row>
    <row r="31" spans="1:6" ht="15" customHeight="1" x14ac:dyDescent="0.5">
      <c r="A31" s="7"/>
      <c r="B31" s="7"/>
      <c r="C31" s="7"/>
      <c r="D31" s="7"/>
      <c r="E31" s="6"/>
    </row>
    <row r="32" spans="1:6" ht="21" x14ac:dyDescent="0.65">
      <c r="A32" s="22" t="s">
        <v>141</v>
      </c>
      <c r="B32" s="22"/>
      <c r="C32" s="22"/>
      <c r="D32" s="22"/>
      <c r="E32" s="21"/>
    </row>
    <row r="33" spans="1:6" s="4" customFormat="1" ht="66.599999999999994" customHeight="1" x14ac:dyDescent="0.45">
      <c r="A33" s="20" t="s">
        <v>84</v>
      </c>
      <c r="B33" s="19" t="s">
        <v>101</v>
      </c>
      <c r="C33" s="19" t="s">
        <v>86</v>
      </c>
      <c r="D33" s="19" t="s">
        <v>87</v>
      </c>
      <c r="E33" s="18" t="s">
        <v>88</v>
      </c>
      <c r="F33" s="17"/>
    </row>
    <row r="34" spans="1:6" s="5" customFormat="1" ht="24" customHeight="1" x14ac:dyDescent="0.5">
      <c r="A34" s="115" t="s">
        <v>279</v>
      </c>
      <c r="B34" s="39" t="s">
        <v>280</v>
      </c>
      <c r="C34" s="16"/>
      <c r="D34" s="15"/>
      <c r="E34" s="29"/>
      <c r="F34" s="2"/>
    </row>
    <row r="35" spans="1:6" s="5" customFormat="1" ht="21.75" customHeight="1" x14ac:dyDescent="0.5">
      <c r="A35" s="15" t="s">
        <v>144</v>
      </c>
      <c r="B35" s="39"/>
      <c r="C35" s="16"/>
      <c r="D35" s="15"/>
      <c r="E35" s="27"/>
      <c r="F35" s="2"/>
    </row>
    <row r="36" spans="1:6" s="30" customFormat="1" ht="15.75" x14ac:dyDescent="0.5">
      <c r="A36" s="13" t="s">
        <v>100</v>
      </c>
      <c r="B36" s="12"/>
      <c r="C36" s="11">
        <f>SUM(C34:C35)</f>
        <v>0</v>
      </c>
      <c r="D36" s="26"/>
      <c r="E36" s="25"/>
      <c r="F36" s="24"/>
    </row>
    <row r="37" spans="1:6" s="5" customFormat="1" ht="15.75" x14ac:dyDescent="0.5">
      <c r="A37" s="7"/>
      <c r="B37" s="7"/>
      <c r="C37" s="7"/>
      <c r="D37" s="7"/>
      <c r="E37" s="6"/>
      <c r="F37" s="2"/>
    </row>
    <row r="38" spans="1:6" s="4" customFormat="1" ht="21" x14ac:dyDescent="0.65">
      <c r="A38" s="22" t="s">
        <v>145</v>
      </c>
      <c r="B38" s="22"/>
      <c r="C38" s="22"/>
      <c r="D38" s="22"/>
      <c r="E38" s="21"/>
      <c r="F38" s="2"/>
    </row>
    <row r="39" spans="1:6" s="4" customFormat="1" ht="66.599999999999994" customHeight="1" x14ac:dyDescent="0.45">
      <c r="A39" s="20" t="s">
        <v>84</v>
      </c>
      <c r="B39" s="19" t="s">
        <v>101</v>
      </c>
      <c r="C39" s="19" t="s">
        <v>86</v>
      </c>
      <c r="D39" s="19" t="s">
        <v>87</v>
      </c>
      <c r="E39" s="18" t="s">
        <v>88</v>
      </c>
      <c r="F39" s="17"/>
    </row>
    <row r="40" spans="1:6" ht="30" customHeight="1" x14ac:dyDescent="0.5">
      <c r="A40" s="15" t="s">
        <v>279</v>
      </c>
      <c r="B40" s="39" t="s">
        <v>280</v>
      </c>
      <c r="C40" s="16"/>
      <c r="D40" s="15"/>
      <c r="E40" s="29"/>
    </row>
    <row r="41" spans="1:6" ht="18.75" customHeight="1" x14ac:dyDescent="0.5">
      <c r="A41" s="15" t="s">
        <v>144</v>
      </c>
      <c r="B41" s="39"/>
      <c r="C41" s="16"/>
      <c r="D41" s="15"/>
      <c r="E41" s="27"/>
    </row>
    <row r="42" spans="1:6" s="23" customFormat="1" ht="15.75" x14ac:dyDescent="0.5">
      <c r="A42" s="13" t="s">
        <v>100</v>
      </c>
      <c r="B42" s="12"/>
      <c r="C42" s="11">
        <f>SUM(C40:C41)</f>
        <v>0</v>
      </c>
      <c r="D42" s="26"/>
      <c r="E42" s="25"/>
      <c r="F42" s="24"/>
    </row>
    <row r="43" spans="1:6" ht="15.75" x14ac:dyDescent="0.5">
      <c r="A43" s="7"/>
      <c r="B43" s="7"/>
      <c r="C43" s="7"/>
      <c r="D43" s="7"/>
      <c r="E43" s="6"/>
    </row>
    <row r="44" spans="1:6" s="5" customFormat="1" ht="21" x14ac:dyDescent="0.65">
      <c r="A44" s="22" t="s">
        <v>150</v>
      </c>
      <c r="B44" s="22"/>
      <c r="C44" s="22"/>
      <c r="D44" s="22"/>
      <c r="E44" s="21"/>
      <c r="F44" s="2"/>
    </row>
    <row r="45" spans="1:6" s="28" customFormat="1" ht="66.599999999999994" customHeight="1" x14ac:dyDescent="0.45">
      <c r="A45" s="20" t="s">
        <v>84</v>
      </c>
      <c r="B45" s="19" t="s">
        <v>101</v>
      </c>
      <c r="C45" s="19" t="s">
        <v>86</v>
      </c>
      <c r="D45" s="19" t="s">
        <v>87</v>
      </c>
      <c r="E45" s="18" t="s">
        <v>88</v>
      </c>
      <c r="F45" s="17"/>
    </row>
    <row r="46" spans="1:6" s="4" customFormat="1" ht="24" customHeight="1" x14ac:dyDescent="0.5">
      <c r="A46" s="15" t="s">
        <v>279</v>
      </c>
      <c r="B46" s="39" t="s">
        <v>280</v>
      </c>
      <c r="C46" s="16"/>
      <c r="D46" s="15"/>
      <c r="E46" s="29"/>
      <c r="F46" s="2"/>
    </row>
    <row r="47" spans="1:6" ht="25.5" customHeight="1" x14ac:dyDescent="0.5">
      <c r="A47" s="15" t="s">
        <v>144</v>
      </c>
      <c r="B47" s="39"/>
      <c r="C47" s="16"/>
      <c r="D47" s="15"/>
      <c r="E47" s="27"/>
    </row>
    <row r="48" spans="1:6" s="23" customFormat="1" ht="15.75" x14ac:dyDescent="0.5">
      <c r="A48" s="13" t="s">
        <v>100</v>
      </c>
      <c r="B48" s="12"/>
      <c r="C48" s="11">
        <f>SUM(C46:C47)</f>
        <v>0</v>
      </c>
      <c r="D48" s="26"/>
      <c r="E48" s="25"/>
      <c r="F48" s="24"/>
    </row>
    <row r="49" spans="1:6" ht="15.75" x14ac:dyDescent="0.5">
      <c r="A49" s="7"/>
      <c r="B49" s="7"/>
      <c r="C49" s="7"/>
      <c r="D49" s="7"/>
      <c r="E49" s="6"/>
    </row>
    <row r="50" spans="1:6" ht="21" x14ac:dyDescent="0.65">
      <c r="A50" s="22" t="s">
        <v>154</v>
      </c>
      <c r="B50" s="22"/>
      <c r="C50" s="22"/>
      <c r="D50" s="22"/>
      <c r="E50" s="21"/>
    </row>
    <row r="51" spans="1:6" s="4" customFormat="1" ht="66.599999999999994" customHeight="1" x14ac:dyDescent="0.45">
      <c r="A51" s="20" t="s">
        <v>84</v>
      </c>
      <c r="B51" s="19" t="s">
        <v>101</v>
      </c>
      <c r="C51" s="19" t="s">
        <v>86</v>
      </c>
      <c r="D51" s="19" t="s">
        <v>87</v>
      </c>
      <c r="E51" s="18" t="s">
        <v>88</v>
      </c>
      <c r="F51" s="17"/>
    </row>
    <row r="52" spans="1:6" s="5" customFormat="1" ht="127.5" customHeight="1" x14ac:dyDescent="0.5">
      <c r="A52" s="302" t="s">
        <v>591</v>
      </c>
      <c r="B52" s="39" t="s">
        <v>120</v>
      </c>
      <c r="C52" s="16">
        <v>165000</v>
      </c>
      <c r="D52" s="15" t="s">
        <v>106</v>
      </c>
      <c r="E52" s="69" t="s">
        <v>592</v>
      </c>
      <c r="F52" s="2"/>
    </row>
    <row r="53" spans="1:6" s="5" customFormat="1" ht="89.45" customHeight="1" x14ac:dyDescent="0.5">
      <c r="A53" s="15"/>
      <c r="B53" s="39"/>
      <c r="C53" s="16"/>
      <c r="D53" s="15"/>
      <c r="E53" s="29"/>
      <c r="F53" s="2"/>
    </row>
    <row r="54" spans="1:6" s="5" customFormat="1" ht="16.149999999999999" thickBot="1" x14ac:dyDescent="0.55000000000000004">
      <c r="A54" s="13" t="s">
        <v>100</v>
      </c>
      <c r="B54" s="12"/>
      <c r="C54" s="11">
        <f>SUM(C52:C53)</f>
        <v>165000</v>
      </c>
      <c r="D54" s="7"/>
      <c r="E54" s="6"/>
      <c r="F54" s="2"/>
    </row>
    <row r="55" spans="1:6" s="5" customFormat="1" ht="23.65" thickBot="1" x14ac:dyDescent="0.55000000000000004">
      <c r="A55" s="10" t="s">
        <v>7</v>
      </c>
      <c r="B55" s="9"/>
      <c r="C55" s="399">
        <v>551500</v>
      </c>
      <c r="D55" s="7"/>
      <c r="E55" s="6"/>
      <c r="F55" s="2"/>
    </row>
    <row r="56" spans="1:6" s="4" customFormat="1" ht="13.35" customHeight="1" x14ac:dyDescent="0.5">
      <c r="A56" s="1" t="s">
        <v>164</v>
      </c>
      <c r="B56" s="1"/>
      <c r="C56" s="1"/>
      <c r="D56" s="1"/>
      <c r="E56" s="3"/>
      <c r="F56" s="2"/>
    </row>
    <row r="57" spans="1:6" ht="15.75" x14ac:dyDescent="0.5">
      <c r="D57" s="398"/>
    </row>
    <row r="58" spans="1:6" ht="15.75" x14ac:dyDescent="0.5"/>
    <row r="59" spans="1:6" ht="15.75" x14ac:dyDescent="0.5"/>
    <row r="65" ht="15.75" x14ac:dyDescent="0.5"/>
    <row r="66" ht="15.75" x14ac:dyDescent="0.5"/>
    <row r="67" ht="15.75" x14ac:dyDescent="0.5"/>
    <row r="68" ht="15.75" x14ac:dyDescent="0.5"/>
    <row r="69" ht="15.75" x14ac:dyDescent="0.5"/>
    <row r="78" ht="15.75" x14ac:dyDescent="0.5"/>
    <row r="79" ht="15.75" x14ac:dyDescent="0.5"/>
    <row r="80" ht="15.75" x14ac:dyDescent="0.5"/>
  </sheetData>
  <sheetProtection formatCells="0"/>
  <protectedRanges>
    <protectedRange sqref="G14:XFD16 A35 A41 A47 A52 E35 E41 E47" name="Range2"/>
    <protectedRange sqref="A5:E7 A4:D4" name="Range1"/>
    <protectedRange sqref="B34:D35 B40:D41 B46:D47 B52:D53 B18:D19 A11:D13 B24:D29" name="Range2_1_1"/>
    <protectedRange sqref="A18:A19" name="Range2_3"/>
    <protectedRange sqref="A53" name="Range2_7"/>
    <protectedRange sqref="E24:E28 A24:A29" name="Range2_4_2"/>
    <protectedRange sqref="A34" name="Range2_5"/>
    <protectedRange sqref="A40" name="Range2_6"/>
    <protectedRange sqref="E4" name="Range1_2_1_2"/>
  </protectedRanges>
  <dataValidations count="6">
    <dataValidation allowBlank="1" showInputMessage="1" showErrorMessage="1" prompt="Enter a brief name or title to label the activity/activities" sqref="A34:A35 A40:A41 A46:A47 A24:A29 A52:A53 A18:A19 A11:A13" xr:uid="{98EE1AF3-3DB0-439B-9E31-5DE953584AF3}"/>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0:E41 E24:E29 E34:E35 E52:E53 E46:E47 E13 E18:E19 E11" xr:uid="{3FF2FA33-0D95-4AB7-BD9B-893DB5AF7102}"/>
    <dataValidation allowBlank="1" showInputMessage="1" showErrorMessage="1" promptTitle="Questions to Address:" sqref="A4:D7" xr:uid="{EE7DCB65-BE10-4C74-AA8F-9B7B33D3FE48}"/>
    <dataValidation allowBlank="1" showInputMessage="1" showErrorMessage="1" promptTitle="Overall narrative for the year" prompt="Enter a description of the Board's overall plan" sqref="E5" xr:uid="{BBE48CF2-C827-44F8-86EE-323A0E2B57E0}"/>
    <dataValidation allowBlank="1" showInputMessage="1" showErrorMessage="1" promptTitle="Overall narrative for the year" prompt="If the Board selects &quot;both&quot; on the above line, describe in detail how this is coordinated." sqref="E7" xr:uid="{42F5BDCF-8841-448F-A35A-E8318A7ED3EA}"/>
    <dataValidation allowBlank="1" showInputMessage="1" showErrorMessage="1" prompt="Place the activty's estimated expenditure amount in the cell._x000a_" sqref="C18:C19 C11:C13 C34:C35 C40:C41 C46:C47 C52:C53 C24:C29" xr:uid="{2DA647D4-C849-47E4-84A7-7D565F638492}"/>
  </dataValidations>
  <printOptions horizontalCentered="1"/>
  <pageMargins left="0.25" right="0.25" top="0.61848958333333304" bottom="0.75" header="0.3" footer="0.3"/>
  <pageSetup paperSize="5" scale="74"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Check Box 1">
              <controlPr defaultSize="0" autoFill="0" autoLine="0" autoPict="0" altText="CCQ 4%">
                <anchor moveWithCells="1">
                  <from>
                    <xdr:col>1</xdr:col>
                    <xdr:colOff>428625</xdr:colOff>
                    <xdr:row>19</xdr:row>
                    <xdr:rowOff>57150</xdr:rowOff>
                  </from>
                  <to>
                    <xdr:col>2</xdr:col>
                    <xdr:colOff>147638</xdr:colOff>
                    <xdr:row>19</xdr:row>
                    <xdr:rowOff>57150</xdr:rowOff>
                  </to>
                </anchor>
              </controlPr>
            </control>
          </mc:Choice>
        </mc:AlternateContent>
        <mc:AlternateContent xmlns:mc="http://schemas.openxmlformats.org/markup-compatibility/2006">
          <mc:Choice Requires="x14">
            <control shapeId="120834" r:id="rId5" name="Check Box 2">
              <controlPr defaultSize="0" autoFill="0" autoLine="0" autoPict="0" altText="CCQ 4%">
                <anchor moveWithCells="1">
                  <from>
                    <xdr:col>1</xdr:col>
                    <xdr:colOff>419100</xdr:colOff>
                    <xdr:row>19</xdr:row>
                    <xdr:rowOff>57150</xdr:rowOff>
                  </from>
                  <to>
                    <xdr:col>2</xdr:col>
                    <xdr:colOff>190500</xdr:colOff>
                    <xdr:row>19</xdr:row>
                    <xdr:rowOff>57150</xdr:rowOff>
                  </to>
                </anchor>
              </controlPr>
            </control>
          </mc:Choice>
        </mc:AlternateContent>
        <mc:AlternateContent xmlns:mc="http://schemas.openxmlformats.org/markup-compatibility/2006">
          <mc:Choice Requires="x14">
            <control shapeId="120835" r:id="rId6" name="Check Box 3">
              <controlPr defaultSize="0" autoFill="0" autoLine="0" autoPict="0" altText="CCQ 4%">
                <anchor moveWithCells="1">
                  <from>
                    <xdr:col>1</xdr:col>
                    <xdr:colOff>423863</xdr:colOff>
                    <xdr:row>19</xdr:row>
                    <xdr:rowOff>57150</xdr:rowOff>
                  </from>
                  <to>
                    <xdr:col>2</xdr:col>
                    <xdr:colOff>147638</xdr:colOff>
                    <xdr:row>19</xdr:row>
                    <xdr:rowOff>57150</xdr:rowOff>
                  </to>
                </anchor>
              </controlPr>
            </control>
          </mc:Choice>
        </mc:AlternateContent>
        <mc:AlternateContent xmlns:mc="http://schemas.openxmlformats.org/markup-compatibility/2006">
          <mc:Choice Requires="x14">
            <control shapeId="120836" r:id="rId7" name="Check Box 4">
              <controlPr defaultSize="0" autoFill="0" autoLine="0" autoPict="0" altText="CCQ 4%">
                <anchor moveWithCells="1">
                  <from>
                    <xdr:col>1</xdr:col>
                    <xdr:colOff>428625</xdr:colOff>
                    <xdr:row>19</xdr:row>
                    <xdr:rowOff>57150</xdr:rowOff>
                  </from>
                  <to>
                    <xdr:col>2</xdr:col>
                    <xdr:colOff>147638</xdr:colOff>
                    <xdr:row>19</xdr:row>
                    <xdr:rowOff>57150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FC253-7AA4-4E15-A5FF-1D22748034F7}">
  <sheetPr>
    <tabColor theme="5" tint="-0.249977111117893"/>
    <pageSetUpPr fitToPage="1"/>
  </sheetPr>
  <dimension ref="A1:XFC87"/>
  <sheetViews>
    <sheetView showGridLines="0" showWhiteSpace="0" topLeftCell="A60" zoomScale="80" zoomScaleNormal="80" zoomScalePageLayoutView="80" workbookViewId="0">
      <selection activeCell="E57" sqref="E57"/>
    </sheetView>
  </sheetViews>
  <sheetFormatPr defaultColWidth="0" defaultRowHeight="0" customHeight="1" zeroHeight="1" x14ac:dyDescent="0.5"/>
  <cols>
    <col min="1" max="1" width="33.53125" style="1" customWidth="1"/>
    <col min="2" max="2" width="16.46484375" style="1" customWidth="1"/>
    <col min="3" max="3" width="33.6640625" style="1" customWidth="1"/>
    <col min="4" max="4" width="16.46484375" style="1" customWidth="1"/>
    <col min="5" max="5" width="145.1328125" style="3" customWidth="1"/>
    <col min="6" max="6" width="1.53125" style="2" hidden="1" customWidth="1"/>
    <col min="7" max="7" width="0" style="1" hidden="1" customWidth="1"/>
    <col min="8" max="16383" width="0" style="1" hidden="1"/>
    <col min="16384" max="16384" width="62" style="1" hidden="1" customWidth="1"/>
  </cols>
  <sheetData>
    <row r="1" spans="1:6" s="59" customFormat="1" ht="21" x14ac:dyDescent="0.65">
      <c r="A1" s="62" t="str">
        <f>[15]Instructions!$B$8</f>
        <v>Workforce Solutions Gulf Coast</v>
      </c>
      <c r="B1" s="62"/>
      <c r="C1" s="62"/>
      <c r="D1" s="62"/>
      <c r="E1" s="61"/>
      <c r="F1" s="60"/>
    </row>
    <row r="2" spans="1:6" s="55" customFormat="1" ht="26.1" customHeight="1" x14ac:dyDescent="0.45">
      <c r="A2" s="58" t="str">
        <f>CONCATENATE("FFY ", [15]Instructions!$B$9, " Annual Expenditure Plan")</f>
        <v>FFY 2025 Annual Expenditure Plan</v>
      </c>
      <c r="B2" s="58"/>
      <c r="C2" s="58"/>
      <c r="D2" s="58"/>
      <c r="E2" s="57"/>
      <c r="F2" s="56"/>
    </row>
    <row r="3" spans="1:6" ht="22.35" customHeight="1" x14ac:dyDescent="0.5">
      <c r="A3" s="54" t="s">
        <v>76</v>
      </c>
      <c r="B3" s="54"/>
      <c r="C3" s="54"/>
      <c r="D3" s="54"/>
      <c r="E3" s="53"/>
    </row>
    <row r="4" spans="1:6" ht="201.75" customHeight="1" x14ac:dyDescent="0.5">
      <c r="A4" s="44" t="s">
        <v>77</v>
      </c>
      <c r="B4" s="44"/>
      <c r="C4" s="44"/>
      <c r="D4" s="44"/>
      <c r="E4" s="110" t="s">
        <v>593</v>
      </c>
    </row>
    <row r="5" spans="1:6" ht="15.75" x14ac:dyDescent="0.5">
      <c r="A5" s="51"/>
      <c r="B5" s="51"/>
      <c r="C5" s="51"/>
      <c r="D5" s="51"/>
      <c r="E5" s="50"/>
    </row>
    <row r="6" spans="1:6" ht="20.100000000000001" customHeight="1" x14ac:dyDescent="0.5">
      <c r="A6" s="49" t="s">
        <v>79</v>
      </c>
      <c r="B6" s="48"/>
      <c r="C6" s="48"/>
      <c r="D6" s="47"/>
      <c r="E6" s="46" t="s">
        <v>9</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47.25" x14ac:dyDescent="0.5">
      <c r="A10" s="20" t="s">
        <v>84</v>
      </c>
      <c r="B10" s="19" t="s">
        <v>85</v>
      </c>
      <c r="C10" s="19" t="s">
        <v>86</v>
      </c>
      <c r="D10" s="19" t="s">
        <v>87</v>
      </c>
      <c r="E10" s="18" t="s">
        <v>88</v>
      </c>
      <c r="F10" s="2"/>
    </row>
    <row r="11" spans="1:6" s="4" customFormat="1" ht="115.5" customHeight="1" x14ac:dyDescent="0.5">
      <c r="A11" s="302" t="s">
        <v>594</v>
      </c>
      <c r="B11" s="39" t="s">
        <v>120</v>
      </c>
      <c r="C11" s="16">
        <v>600000</v>
      </c>
      <c r="D11" s="145" t="s">
        <v>106</v>
      </c>
      <c r="E11" s="159" t="s">
        <v>595</v>
      </c>
      <c r="F11" s="2"/>
    </row>
    <row r="12" spans="1:6" s="4" customFormat="1" ht="145.25" customHeight="1" x14ac:dyDescent="0.5">
      <c r="A12" s="302" t="s">
        <v>596</v>
      </c>
      <c r="B12" s="39" t="s">
        <v>120</v>
      </c>
      <c r="C12" s="16">
        <v>69700</v>
      </c>
      <c r="D12" s="144" t="s">
        <v>106</v>
      </c>
      <c r="E12" s="432" t="s">
        <v>597</v>
      </c>
      <c r="F12" s="2"/>
    </row>
    <row r="13" spans="1:6" s="4" customFormat="1" ht="150.75" customHeight="1" x14ac:dyDescent="0.5">
      <c r="A13" s="302" t="s">
        <v>598</v>
      </c>
      <c r="B13" s="39" t="s">
        <v>120</v>
      </c>
      <c r="C13" s="16">
        <v>1700000</v>
      </c>
      <c r="D13" s="144" t="s">
        <v>103</v>
      </c>
      <c r="E13" s="158" t="s">
        <v>599</v>
      </c>
      <c r="F13" s="2"/>
    </row>
    <row r="14" spans="1:6" s="4" customFormat="1" ht="99.75" x14ac:dyDescent="0.5">
      <c r="A14" s="275" t="s">
        <v>600</v>
      </c>
      <c r="B14" s="276" t="s">
        <v>120</v>
      </c>
      <c r="C14" s="16">
        <v>0</v>
      </c>
      <c r="D14" s="275" t="s">
        <v>106</v>
      </c>
      <c r="E14" s="428" t="s">
        <v>601</v>
      </c>
      <c r="F14" s="2"/>
    </row>
    <row r="15" spans="1:6" s="30" customFormat="1" ht="15" customHeight="1" x14ac:dyDescent="0.5">
      <c r="A15" s="13" t="s">
        <v>100</v>
      </c>
      <c r="B15" s="38"/>
      <c r="C15" s="37">
        <f>SUM(C11:C14)</f>
        <v>2369700</v>
      </c>
      <c r="D15" s="32"/>
      <c r="E15" s="164"/>
      <c r="F15" s="24"/>
    </row>
    <row r="16" spans="1:6" s="5" customFormat="1" ht="15" customHeight="1" x14ac:dyDescent="0.5">
      <c r="A16" s="7"/>
      <c r="B16" s="7"/>
      <c r="C16" s="7"/>
      <c r="D16" s="7"/>
      <c r="E16" s="6"/>
      <c r="F16" s="2"/>
    </row>
    <row r="17" spans="1:6" s="5" customFormat="1" ht="21" x14ac:dyDescent="0.65">
      <c r="A17" s="22" t="s">
        <v>1</v>
      </c>
      <c r="B17" s="22"/>
      <c r="C17" s="22"/>
      <c r="D17" s="22"/>
      <c r="E17" s="21"/>
      <c r="F17" s="2"/>
    </row>
    <row r="18" spans="1:6" s="4" customFormat="1" ht="47.25" x14ac:dyDescent="0.45">
      <c r="A18" s="20" t="s">
        <v>84</v>
      </c>
      <c r="B18" s="19" t="s">
        <v>101</v>
      </c>
      <c r="C18" s="19" t="s">
        <v>86</v>
      </c>
      <c r="D18" s="19" t="s">
        <v>87</v>
      </c>
      <c r="E18" s="18" t="s">
        <v>88</v>
      </c>
      <c r="F18" s="17"/>
    </row>
    <row r="19" spans="1:6" ht="155.25" customHeight="1" x14ac:dyDescent="0.5">
      <c r="A19" s="302" t="s">
        <v>381</v>
      </c>
      <c r="B19" s="39" t="s">
        <v>557</v>
      </c>
      <c r="C19" s="16">
        <v>150000</v>
      </c>
      <c r="D19" s="15" t="s">
        <v>106</v>
      </c>
      <c r="E19" s="431" t="s">
        <v>602</v>
      </c>
    </row>
    <row r="20" spans="1:6" ht="117" customHeight="1" x14ac:dyDescent="0.5">
      <c r="A20" s="275" t="s">
        <v>603</v>
      </c>
      <c r="B20" s="276" t="s">
        <v>120</v>
      </c>
      <c r="C20" s="16">
        <v>0</v>
      </c>
      <c r="D20" s="275" t="s">
        <v>106</v>
      </c>
      <c r="E20" s="428" t="s">
        <v>604</v>
      </c>
    </row>
    <row r="21" spans="1:6" ht="150.75" customHeight="1" x14ac:dyDescent="0.5">
      <c r="A21" s="302" t="s">
        <v>605</v>
      </c>
      <c r="B21" s="39" t="s">
        <v>606</v>
      </c>
      <c r="C21" s="16">
        <v>75000</v>
      </c>
      <c r="D21" s="15" t="s">
        <v>103</v>
      </c>
      <c r="E21" s="160" t="s">
        <v>607</v>
      </c>
    </row>
    <row r="22" spans="1:6" ht="142.25" customHeight="1" x14ac:dyDescent="0.5">
      <c r="A22" s="302" t="s">
        <v>608</v>
      </c>
      <c r="B22" s="39" t="s">
        <v>90</v>
      </c>
      <c r="C22" s="16">
        <v>28000</v>
      </c>
      <c r="D22" s="15" t="s">
        <v>106</v>
      </c>
      <c r="E22" s="430" t="s">
        <v>609</v>
      </c>
    </row>
    <row r="23" spans="1:6" ht="110.45" customHeight="1" x14ac:dyDescent="0.5">
      <c r="A23" s="275" t="s">
        <v>610</v>
      </c>
      <c r="B23" s="429" t="s">
        <v>350</v>
      </c>
      <c r="C23" s="277">
        <v>100000</v>
      </c>
      <c r="D23" s="275" t="s">
        <v>98</v>
      </c>
      <c r="E23" s="428" t="s">
        <v>611</v>
      </c>
    </row>
    <row r="24" spans="1:6" s="174" customFormat="1" ht="119.45" customHeight="1" x14ac:dyDescent="0.5">
      <c r="A24" s="302" t="s">
        <v>612</v>
      </c>
      <c r="B24" s="75" t="s">
        <v>350</v>
      </c>
      <c r="C24" s="16">
        <v>250700</v>
      </c>
      <c r="D24" s="15" t="s">
        <v>98</v>
      </c>
      <c r="E24" s="157" t="s">
        <v>613</v>
      </c>
      <c r="F24" s="175"/>
    </row>
    <row r="25" spans="1:6" ht="114" x14ac:dyDescent="0.5">
      <c r="A25" s="302" t="s">
        <v>614</v>
      </c>
      <c r="B25" s="39" t="s">
        <v>90</v>
      </c>
      <c r="C25" s="16">
        <v>36000</v>
      </c>
      <c r="D25" s="15" t="s">
        <v>98</v>
      </c>
      <c r="E25" s="163" t="s">
        <v>615</v>
      </c>
    </row>
    <row r="26" spans="1:6" s="23" customFormat="1" ht="14.85" customHeight="1" x14ac:dyDescent="0.5">
      <c r="A26" s="13" t="s">
        <v>100</v>
      </c>
      <c r="B26" s="38"/>
      <c r="C26" s="37">
        <f>SUM(C19:C25)</f>
        <v>639700</v>
      </c>
      <c r="D26" s="26"/>
      <c r="E26" s="162"/>
      <c r="F26" s="24"/>
    </row>
    <row r="27" spans="1:6" ht="14.85" customHeight="1" x14ac:dyDescent="0.5">
      <c r="A27" s="7"/>
      <c r="B27" s="7"/>
      <c r="C27" s="7"/>
      <c r="D27" s="7"/>
      <c r="E27" s="6"/>
    </row>
    <row r="28" spans="1:6" ht="21" x14ac:dyDescent="0.65">
      <c r="A28" s="22" t="s">
        <v>118</v>
      </c>
      <c r="B28" s="22"/>
      <c r="C28" s="22"/>
      <c r="D28" s="22"/>
      <c r="E28" s="21"/>
    </row>
    <row r="29" spans="1:6" s="28" customFormat="1" ht="47.25" x14ac:dyDescent="0.45">
      <c r="A29" s="20" t="s">
        <v>84</v>
      </c>
      <c r="B29" s="19" t="s">
        <v>101</v>
      </c>
      <c r="C29" s="19" t="s">
        <v>86</v>
      </c>
      <c r="D29" s="19" t="s">
        <v>87</v>
      </c>
      <c r="E29" s="18" t="s">
        <v>88</v>
      </c>
      <c r="F29" s="17"/>
    </row>
    <row r="30" spans="1:6" s="5" customFormat="1" ht="150" customHeight="1" x14ac:dyDescent="0.5">
      <c r="A30" s="302" t="s">
        <v>616</v>
      </c>
      <c r="B30" s="39" t="s">
        <v>120</v>
      </c>
      <c r="C30" s="422">
        <v>6525000</v>
      </c>
      <c r="D30" s="15" t="s">
        <v>103</v>
      </c>
      <c r="E30" s="157" t="s">
        <v>617</v>
      </c>
      <c r="F30" s="2"/>
    </row>
    <row r="31" spans="1:6" s="5" customFormat="1" ht="134" customHeight="1" x14ac:dyDescent="0.5">
      <c r="A31" s="302" t="s">
        <v>618</v>
      </c>
      <c r="B31" s="39" t="s">
        <v>90</v>
      </c>
      <c r="C31" s="16">
        <v>30000</v>
      </c>
      <c r="D31" s="15" t="s">
        <v>106</v>
      </c>
      <c r="E31" s="157" t="s">
        <v>619</v>
      </c>
      <c r="F31" s="2"/>
    </row>
    <row r="32" spans="1:6" s="5" customFormat="1" ht="100.5" customHeight="1" x14ac:dyDescent="0.5">
      <c r="A32" s="302" t="s">
        <v>620</v>
      </c>
      <c r="B32" s="39" t="s">
        <v>90</v>
      </c>
      <c r="C32" s="16">
        <v>9765039</v>
      </c>
      <c r="D32" s="15" t="s">
        <v>103</v>
      </c>
      <c r="E32" s="157" t="s">
        <v>621</v>
      </c>
      <c r="F32" s="2"/>
    </row>
    <row r="33" spans="1:6" s="405" customFormat="1" ht="114" x14ac:dyDescent="0.5">
      <c r="A33" s="275" t="s">
        <v>622</v>
      </c>
      <c r="B33" s="276" t="s">
        <v>350</v>
      </c>
      <c r="C33" s="277">
        <v>150000</v>
      </c>
      <c r="D33" s="275" t="s">
        <v>98</v>
      </c>
      <c r="E33" s="428" t="s">
        <v>623</v>
      </c>
      <c r="F33" s="175"/>
    </row>
    <row r="34" spans="1:6" s="405" customFormat="1" ht="130.25" customHeight="1" x14ac:dyDescent="0.5">
      <c r="A34" s="302" t="s">
        <v>624</v>
      </c>
      <c r="B34" s="39" t="s">
        <v>350</v>
      </c>
      <c r="C34" s="16">
        <v>300000</v>
      </c>
      <c r="D34" s="15" t="s">
        <v>98</v>
      </c>
      <c r="E34" s="157" t="s">
        <v>625</v>
      </c>
      <c r="F34" s="175"/>
    </row>
    <row r="35" spans="1:6" s="5" customFormat="1" ht="88.35" customHeight="1" x14ac:dyDescent="0.5">
      <c r="A35" s="302" t="s">
        <v>626</v>
      </c>
      <c r="B35" s="39" t="s">
        <v>90</v>
      </c>
      <c r="C35" s="16">
        <v>45000</v>
      </c>
      <c r="D35" s="15" t="s">
        <v>103</v>
      </c>
      <c r="E35" s="157" t="s">
        <v>627</v>
      </c>
      <c r="F35" s="2"/>
    </row>
    <row r="36" spans="1:6" s="23" customFormat="1" ht="15" customHeight="1" x14ac:dyDescent="0.5">
      <c r="A36" s="13" t="s">
        <v>100</v>
      </c>
      <c r="B36" s="12"/>
      <c r="C36" s="33">
        <f>SUM(C30:C35)</f>
        <v>16815039</v>
      </c>
      <c r="D36" s="32"/>
      <c r="E36" s="31"/>
      <c r="F36" s="24"/>
    </row>
    <row r="37" spans="1:6" ht="15" customHeight="1" x14ac:dyDescent="0.5">
      <c r="A37" s="7"/>
      <c r="B37" s="7"/>
      <c r="C37" s="7"/>
      <c r="D37" s="7"/>
      <c r="E37" s="6"/>
    </row>
    <row r="38" spans="1:6" ht="21" x14ac:dyDescent="0.65">
      <c r="A38" s="22" t="s">
        <v>141</v>
      </c>
      <c r="B38" s="22"/>
      <c r="C38" s="22"/>
      <c r="D38" s="22"/>
      <c r="E38" s="21"/>
    </row>
    <row r="39" spans="1:6" s="4" customFormat="1" ht="66.599999999999994" customHeight="1" x14ac:dyDescent="0.45">
      <c r="A39" s="20" t="s">
        <v>84</v>
      </c>
      <c r="B39" s="19" t="s">
        <v>101</v>
      </c>
      <c r="C39" s="19" t="s">
        <v>86</v>
      </c>
      <c r="D39" s="19" t="s">
        <v>87</v>
      </c>
      <c r="E39" s="18" t="s">
        <v>88</v>
      </c>
      <c r="F39" s="17"/>
    </row>
    <row r="40" spans="1:6" s="423" customFormat="1" ht="96.6" customHeight="1" x14ac:dyDescent="0.5">
      <c r="A40" s="427" t="s">
        <v>628</v>
      </c>
      <c r="B40" s="426" t="s">
        <v>90</v>
      </c>
      <c r="C40" s="425">
        <v>300000</v>
      </c>
      <c r="D40" s="392" t="s">
        <v>106</v>
      </c>
      <c r="E40" s="161" t="s">
        <v>629</v>
      </c>
      <c r="F40" s="424"/>
    </row>
    <row r="41" spans="1:6" s="5" customFormat="1" ht="128.25" x14ac:dyDescent="0.5">
      <c r="A41" s="302" t="s">
        <v>630</v>
      </c>
      <c r="B41" s="39" t="s">
        <v>90</v>
      </c>
      <c r="C41" s="16">
        <v>111000</v>
      </c>
      <c r="D41" s="15" t="s">
        <v>106</v>
      </c>
      <c r="E41" s="160" t="s">
        <v>631</v>
      </c>
      <c r="F41" s="2"/>
    </row>
    <row r="42" spans="1:6" s="30" customFormat="1" ht="15.75" x14ac:dyDescent="0.5">
      <c r="A42" s="13" t="s">
        <v>100</v>
      </c>
      <c r="B42" s="12"/>
      <c r="C42" s="11">
        <f>SUM(C40:C41)</f>
        <v>411000</v>
      </c>
      <c r="D42" s="26"/>
      <c r="E42" s="25"/>
      <c r="F42" s="24"/>
    </row>
    <row r="43" spans="1:6" s="5" customFormat="1" ht="15.75" x14ac:dyDescent="0.5">
      <c r="A43" s="7"/>
      <c r="B43" s="7"/>
      <c r="C43" s="7"/>
      <c r="D43" s="7"/>
      <c r="E43" s="6"/>
      <c r="F43" s="2"/>
    </row>
    <row r="44" spans="1:6" s="4" customFormat="1" ht="21" x14ac:dyDescent="0.65">
      <c r="A44" s="22" t="s">
        <v>145</v>
      </c>
      <c r="B44" s="22"/>
      <c r="C44" s="22"/>
      <c r="D44" s="22"/>
      <c r="E44" s="21"/>
      <c r="F44" s="2"/>
    </row>
    <row r="45" spans="1:6" s="4" customFormat="1" ht="66.599999999999994" customHeight="1" x14ac:dyDescent="0.45">
      <c r="A45" s="20" t="s">
        <v>84</v>
      </c>
      <c r="B45" s="19" t="s">
        <v>101</v>
      </c>
      <c r="C45" s="19" t="s">
        <v>86</v>
      </c>
      <c r="D45" s="19" t="s">
        <v>87</v>
      </c>
      <c r="E45" s="18" t="s">
        <v>88</v>
      </c>
      <c r="F45" s="17"/>
    </row>
    <row r="46" spans="1:6" ht="122.45" customHeight="1" x14ac:dyDescent="0.5">
      <c r="A46" s="302" t="s">
        <v>632</v>
      </c>
      <c r="B46" s="39" t="s">
        <v>90</v>
      </c>
      <c r="C46" s="16">
        <v>30000</v>
      </c>
      <c r="D46" s="15" t="s">
        <v>106</v>
      </c>
      <c r="E46" s="160" t="s">
        <v>633</v>
      </c>
    </row>
    <row r="47" spans="1:6" s="23" customFormat="1" ht="15.75" x14ac:dyDescent="0.5">
      <c r="A47" s="13" t="s">
        <v>100</v>
      </c>
      <c r="B47" s="12"/>
      <c r="C47" s="11">
        <f>SUM(C46:C46)</f>
        <v>30000</v>
      </c>
      <c r="D47" s="26"/>
      <c r="E47" s="25"/>
      <c r="F47" s="24"/>
    </row>
    <row r="48" spans="1:6" ht="15.75" x14ac:dyDescent="0.5">
      <c r="A48" s="7"/>
      <c r="B48" s="7"/>
      <c r="C48" s="7"/>
      <c r="D48" s="7"/>
      <c r="E48" s="6"/>
    </row>
    <row r="49" spans="1:6" s="5" customFormat="1" ht="21" x14ac:dyDescent="0.65">
      <c r="A49" s="22" t="s">
        <v>150</v>
      </c>
      <c r="B49" s="22"/>
      <c r="C49" s="22"/>
      <c r="D49" s="22"/>
      <c r="E49" s="21"/>
      <c r="F49" s="2"/>
    </row>
    <row r="50" spans="1:6" s="28" customFormat="1" ht="66.599999999999994" customHeight="1" x14ac:dyDescent="0.45">
      <c r="A50" s="20" t="s">
        <v>84</v>
      </c>
      <c r="B50" s="19" t="s">
        <v>101</v>
      </c>
      <c r="C50" s="19" t="s">
        <v>86</v>
      </c>
      <c r="D50" s="19" t="s">
        <v>87</v>
      </c>
      <c r="E50" s="18" t="s">
        <v>88</v>
      </c>
      <c r="F50" s="17"/>
    </row>
    <row r="51" spans="1:6" s="4" customFormat="1" ht="102" customHeight="1" x14ac:dyDescent="0.5">
      <c r="A51" s="302" t="s">
        <v>5</v>
      </c>
      <c r="B51" s="39" t="s">
        <v>557</v>
      </c>
      <c r="C51" s="16">
        <v>100000</v>
      </c>
      <c r="D51" s="15" t="s">
        <v>98</v>
      </c>
      <c r="E51" s="159" t="s">
        <v>634</v>
      </c>
      <c r="F51" s="2"/>
    </row>
    <row r="52" spans="1:6" s="174" customFormat="1" ht="109.35" customHeight="1" x14ac:dyDescent="0.5">
      <c r="A52" s="302" t="s">
        <v>635</v>
      </c>
      <c r="B52" s="15" t="s">
        <v>350</v>
      </c>
      <c r="C52" s="16">
        <v>27000</v>
      </c>
      <c r="D52" s="15"/>
      <c r="E52" s="157" t="s">
        <v>636</v>
      </c>
      <c r="F52" s="175"/>
    </row>
    <row r="53" spans="1:6" s="23" customFormat="1" ht="15.75" x14ac:dyDescent="0.5">
      <c r="A53" s="13" t="s">
        <v>100</v>
      </c>
      <c r="B53" s="12"/>
      <c r="C53" s="11">
        <f>SUM(C51:C52)</f>
        <v>127000</v>
      </c>
      <c r="D53" s="26"/>
      <c r="E53" s="25"/>
      <c r="F53" s="24"/>
    </row>
    <row r="54" spans="1:6" ht="15.75" x14ac:dyDescent="0.5">
      <c r="A54" s="7"/>
      <c r="B54" s="7"/>
      <c r="C54" s="7"/>
      <c r="D54" s="7"/>
      <c r="E54" s="6"/>
    </row>
    <row r="55" spans="1:6" ht="21" x14ac:dyDescent="0.65">
      <c r="A55" s="22" t="s">
        <v>154</v>
      </c>
      <c r="B55" s="22"/>
      <c r="C55" s="22"/>
      <c r="D55" s="22"/>
      <c r="E55" s="21"/>
    </row>
    <row r="56" spans="1:6" s="4" customFormat="1" ht="66.599999999999994" customHeight="1" x14ac:dyDescent="0.45">
      <c r="A56" s="20" t="s">
        <v>84</v>
      </c>
      <c r="B56" s="19" t="s">
        <v>101</v>
      </c>
      <c r="C56" s="19" t="s">
        <v>86</v>
      </c>
      <c r="D56" s="19" t="s">
        <v>87</v>
      </c>
      <c r="E56" s="18" t="s">
        <v>88</v>
      </c>
      <c r="F56" s="17"/>
    </row>
    <row r="57" spans="1:6" s="5" customFormat="1" ht="221" customHeight="1" x14ac:dyDescent="0.5">
      <c r="A57" s="302" t="s">
        <v>637</v>
      </c>
      <c r="B57" s="39" t="s">
        <v>557</v>
      </c>
      <c r="C57" s="422">
        <v>5383145</v>
      </c>
      <c r="D57" s="15" t="s">
        <v>106</v>
      </c>
      <c r="E57" s="158" t="s">
        <v>638</v>
      </c>
      <c r="F57" s="2"/>
    </row>
    <row r="58" spans="1:6" s="5" customFormat="1" ht="120" customHeight="1" x14ac:dyDescent="0.5">
      <c r="A58" s="302" t="s">
        <v>639</v>
      </c>
      <c r="B58" s="39" t="s">
        <v>90</v>
      </c>
      <c r="C58" s="16">
        <v>30000</v>
      </c>
      <c r="D58" s="15" t="s">
        <v>98</v>
      </c>
      <c r="E58" s="157" t="s">
        <v>640</v>
      </c>
      <c r="F58" s="2"/>
    </row>
    <row r="59" spans="1:6" s="5" customFormat="1" ht="96" customHeight="1" x14ac:dyDescent="0.5">
      <c r="A59" s="302" t="s">
        <v>641</v>
      </c>
      <c r="B59" s="39" t="s">
        <v>90</v>
      </c>
      <c r="C59" s="16">
        <v>65000</v>
      </c>
      <c r="D59" s="15" t="s">
        <v>98</v>
      </c>
      <c r="E59" s="157" t="s">
        <v>642</v>
      </c>
      <c r="F59" s="2"/>
    </row>
    <row r="60" spans="1:6" s="5" customFormat="1" ht="96" customHeight="1" x14ac:dyDescent="0.5">
      <c r="A60" s="302" t="s">
        <v>643</v>
      </c>
      <c r="B60" s="39" t="s">
        <v>120</v>
      </c>
      <c r="C60" s="16">
        <v>150000</v>
      </c>
      <c r="D60" s="15" t="s">
        <v>98</v>
      </c>
      <c r="E60" s="421" t="s">
        <v>644</v>
      </c>
      <c r="F60" s="2"/>
    </row>
    <row r="61" spans="1:6" s="5" customFormat="1" ht="96" customHeight="1" x14ac:dyDescent="0.5">
      <c r="A61" s="302" t="s">
        <v>645</v>
      </c>
      <c r="B61" s="39" t="s">
        <v>120</v>
      </c>
      <c r="C61" s="16">
        <v>50000</v>
      </c>
      <c r="D61" s="15" t="s">
        <v>106</v>
      </c>
      <c r="E61" s="156" t="s">
        <v>646</v>
      </c>
      <c r="F61" s="2"/>
    </row>
    <row r="62" spans="1:6" s="5" customFormat="1" ht="112.25" customHeight="1" x14ac:dyDescent="0.5">
      <c r="A62" s="302" t="s">
        <v>647</v>
      </c>
      <c r="B62" s="39" t="s">
        <v>120</v>
      </c>
      <c r="C62" s="16">
        <v>40000</v>
      </c>
      <c r="D62" s="15" t="s">
        <v>98</v>
      </c>
      <c r="E62" s="420" t="s">
        <v>648</v>
      </c>
      <c r="F62" s="2"/>
    </row>
    <row r="63" spans="1:6" s="5" customFormat="1" ht="16.149999999999999" thickBot="1" x14ac:dyDescent="0.55000000000000004">
      <c r="A63" s="13" t="s">
        <v>100</v>
      </c>
      <c r="B63" s="12"/>
      <c r="C63" s="11">
        <f>SUM(C57:C62)</f>
        <v>5718145</v>
      </c>
      <c r="D63" s="7"/>
      <c r="E63" s="6"/>
      <c r="F63" s="2"/>
    </row>
    <row r="64" spans="1:6" s="5" customFormat="1" ht="23.65" thickBot="1" x14ac:dyDescent="0.55000000000000004">
      <c r="A64" s="10" t="s">
        <v>7</v>
      </c>
      <c r="B64" s="9"/>
      <c r="C64" s="8">
        <f>SUM(C63,C53,C47,C42,C36,C26,C15)</f>
        <v>26110584</v>
      </c>
      <c r="D64" s="7"/>
      <c r="E64" s="6"/>
      <c r="F64" s="2"/>
    </row>
    <row r="65" spans="1:6" s="4" customFormat="1" ht="13.35" customHeight="1" x14ac:dyDescent="0.5">
      <c r="A65" s="1" t="s">
        <v>164</v>
      </c>
      <c r="B65" s="1"/>
      <c r="C65" s="1"/>
      <c r="D65" s="1"/>
      <c r="E65" s="3"/>
      <c r="F65" s="2"/>
    </row>
    <row r="66" spans="1:6" ht="15.75" x14ac:dyDescent="0.5"/>
    <row r="67" spans="1:6" ht="15.75" x14ac:dyDescent="0.5"/>
    <row r="68" spans="1:6" ht="15.75" x14ac:dyDescent="0.5"/>
    <row r="71" spans="1:6" ht="15.75" x14ac:dyDescent="0.5"/>
    <row r="72" spans="1:6" ht="15.75" x14ac:dyDescent="0.5"/>
    <row r="73" spans="1:6" ht="15.75" x14ac:dyDescent="0.5"/>
    <row r="74" spans="1:6" ht="15.75" x14ac:dyDescent="0.5"/>
    <row r="75" spans="1:6" ht="15.75" x14ac:dyDescent="0.5"/>
    <row r="76" spans="1:6" ht="15.75" x14ac:dyDescent="0.5"/>
    <row r="77" spans="1:6" ht="15.75" x14ac:dyDescent="0.5"/>
    <row r="78" spans="1:6" ht="15.75" x14ac:dyDescent="0.5"/>
    <row r="84" ht="15.75" x14ac:dyDescent="0.5"/>
    <row r="85" ht="15.75" x14ac:dyDescent="0.5"/>
    <row r="86" ht="15.75" x14ac:dyDescent="0.5"/>
    <row r="87" ht="15.75" x14ac:dyDescent="0.5"/>
  </sheetData>
  <sheetProtection formatCells="0"/>
  <protectedRanges>
    <protectedRange sqref="G15:XFD17 E40 A46 A51 A56:A60 E51 A40" name="Range2"/>
    <protectedRange sqref="A5:E7 A4:D4" name="Range1"/>
    <protectedRange sqref="E4" name="Range1_2_1"/>
    <protectedRange sqref="B30:D34 A11:C14 B45:D46 B50:D51 B56:D61 D14 B19:D25 B39:D40" name="Range2_1_1"/>
    <protectedRange sqref="A19:A22 A25" name="Range2_3"/>
    <protectedRange sqref="A61" name="Range2_7"/>
    <protectedRange sqref="A30:A34 A23:A24" name="Range2_4_2"/>
    <protectedRange sqref="A39" name="Range2_5"/>
    <protectedRange sqref="A45" name="Range2_6"/>
    <protectedRange sqref="E30" name="Range2_4_2_2"/>
    <protectedRange sqref="E31" name="Range2_4_2_4"/>
    <protectedRange sqref="E46" name="Range2_1"/>
  </protectedRanges>
  <dataValidations count="6">
    <dataValidation allowBlank="1" showInputMessage="1" showErrorMessage="1" prompt="Enter a brief name or title to label the activity/activities" sqref="A39:A40 A45:A46 A11:A14 A50:A51 A56:A61 A30:A35 A19:A25" xr:uid="{56D32A8A-26FC-40AC-B934-A9C6DA9FFF30}"/>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21 D11:D13 E40 E50 E45:E46" xr:uid="{359CC52B-DF95-4EE0-A570-E67CF71DAF39}"/>
    <dataValidation allowBlank="1" showInputMessage="1" showErrorMessage="1" promptTitle="Questions to Address:" sqref="A4:D7" xr:uid="{06701B56-C446-4D67-9385-3AF6D5C65936}"/>
    <dataValidation allowBlank="1" showInputMessage="1" showErrorMessage="1" promptTitle="Overall narrative for the year" prompt="Enter a description of the Board's overall plan" sqref="E4:E5" xr:uid="{64D94672-6D90-48B8-9547-2A2EF427FDD0}"/>
    <dataValidation allowBlank="1" showInputMessage="1" showErrorMessage="1" promptTitle="Overall narrative for the year" prompt="If the Board selects &quot;both&quot; on the above line, describe in detail how this is coordinated." sqref="E7" xr:uid="{15DEA370-330C-48D6-8EAA-A7EE9A991AC2}"/>
    <dataValidation allowBlank="1" showInputMessage="1" showErrorMessage="1" prompt="Place the activty's estimated expenditure amount in the cell._x000a_" sqref="C56:C61 C11:C14 C39:C40 C45:C46 C50:C51 C19:C25 C30:C35" xr:uid="{44CDEEF7-C67E-41B3-B339-33C61728AB1C}"/>
  </dataValidations>
  <printOptions horizontalCentered="1"/>
  <pageMargins left="0.25" right="0.25" top="0.61848958333333304" bottom="0.75" header="0.3" footer="0.3"/>
  <pageSetup scale="50"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14B7-581B-40C5-830E-90F9C74D9F0E}">
  <sheetPr>
    <tabColor theme="5" tint="-0.249977111117893"/>
    <pageSetUpPr fitToPage="1"/>
  </sheetPr>
  <dimension ref="A1:F106"/>
  <sheetViews>
    <sheetView topLeftCell="A48" zoomScale="70" zoomScaleNormal="70" zoomScaleSheetLayoutView="50" workbookViewId="0">
      <selection activeCell="A52" activeCellId="1" sqref="A12 A52"/>
    </sheetView>
  </sheetViews>
  <sheetFormatPr defaultColWidth="0" defaultRowHeight="15.75" zeroHeight="1" x14ac:dyDescent="0.5"/>
  <cols>
    <col min="1" max="1" width="33.53125" style="1" customWidth="1"/>
    <col min="2" max="2" width="49.86328125" style="1" customWidth="1"/>
    <col min="3" max="3" width="25" style="1" customWidth="1"/>
    <col min="4" max="4" width="13" style="1" customWidth="1"/>
    <col min="5" max="5" width="145.1328125" style="1" customWidth="1"/>
    <col min="6" max="6" width="1.53125" style="2" hidden="1" customWidth="1"/>
    <col min="7" max="7" width="0" style="1" hidden="1" customWidth="1"/>
    <col min="8" max="16384" width="0" style="1" hidden="1"/>
  </cols>
  <sheetData>
    <row r="1" spans="1:6" s="59" customFormat="1" ht="21" x14ac:dyDescent="0.65">
      <c r="A1" s="62" t="str">
        <f>[16]Instructions!$B$8</f>
        <v>Workforce Solutions for the Heart of Texas</v>
      </c>
      <c r="B1" s="62"/>
      <c r="C1" s="62"/>
      <c r="D1" s="62"/>
      <c r="E1" s="62"/>
      <c r="F1" s="60"/>
    </row>
    <row r="2" spans="1:6" s="55" customFormat="1" ht="26.1" customHeight="1" x14ac:dyDescent="0.45">
      <c r="A2" s="143" t="str">
        <f>CONCATENATE("FFY ", [16]Instructions!$B$9, " Annual Expenditure Plan")</f>
        <v>FFY 2025 Annual Expenditure Plan</v>
      </c>
      <c r="B2" s="143"/>
      <c r="C2" s="143"/>
      <c r="D2" s="143"/>
      <c r="E2" s="142"/>
      <c r="F2" s="56"/>
    </row>
    <row r="3" spans="1:6" ht="22.35" customHeight="1" x14ac:dyDescent="0.5">
      <c r="A3" s="141" t="s">
        <v>76</v>
      </c>
      <c r="B3" s="141"/>
      <c r="C3" s="141"/>
      <c r="D3" s="141"/>
      <c r="E3" s="141"/>
    </row>
    <row r="4" spans="1:6" ht="262.5" customHeight="1" x14ac:dyDescent="0.5">
      <c r="A4" s="45" t="s">
        <v>77</v>
      </c>
      <c r="B4" s="44"/>
      <c r="C4" s="44"/>
      <c r="D4" s="43"/>
      <c r="E4" s="52" t="s">
        <v>649</v>
      </c>
    </row>
    <row r="5" spans="1:6" x14ac:dyDescent="0.5">
      <c r="A5" s="51"/>
      <c r="B5" s="51"/>
      <c r="C5" s="51"/>
      <c r="D5" s="51"/>
      <c r="E5" s="140"/>
    </row>
    <row r="6" spans="1:6" ht="20.100000000000001" customHeight="1" x14ac:dyDescent="0.5">
      <c r="A6" s="49" t="s">
        <v>79</v>
      </c>
      <c r="B6" s="48"/>
      <c r="C6" s="48"/>
      <c r="D6" s="47"/>
      <c r="E6" s="139" t="s">
        <v>80</v>
      </c>
    </row>
    <row r="7" spans="1:6" ht="48.6" customHeight="1" x14ac:dyDescent="0.5">
      <c r="A7" s="45" t="s">
        <v>81</v>
      </c>
      <c r="B7" s="44"/>
      <c r="C7" s="44"/>
      <c r="D7" s="43"/>
      <c r="E7" s="52" t="s">
        <v>650</v>
      </c>
    </row>
    <row r="8" spans="1:6" ht="18" customHeight="1" x14ac:dyDescent="0.5">
      <c r="A8" s="7"/>
      <c r="B8" s="7"/>
      <c r="C8" s="7"/>
      <c r="D8" s="7"/>
      <c r="E8" s="7"/>
    </row>
    <row r="9" spans="1:6" ht="19.350000000000001" customHeight="1" x14ac:dyDescent="0.65">
      <c r="A9" s="133" t="s">
        <v>83</v>
      </c>
      <c r="B9" s="133"/>
      <c r="C9" s="133"/>
      <c r="D9" s="133"/>
      <c r="E9" s="132"/>
    </row>
    <row r="10" spans="1:6" s="4" customFormat="1" ht="66.75" customHeight="1" x14ac:dyDescent="0.5">
      <c r="A10" s="18" t="s">
        <v>84</v>
      </c>
      <c r="B10" s="131" t="s">
        <v>85</v>
      </c>
      <c r="C10" s="131" t="s">
        <v>86</v>
      </c>
      <c r="D10" s="131" t="s">
        <v>87</v>
      </c>
      <c r="E10" s="18" t="s">
        <v>88</v>
      </c>
      <c r="F10" s="2"/>
    </row>
    <row r="11" spans="1:6" s="4" customFormat="1" ht="126" x14ac:dyDescent="0.5">
      <c r="A11" s="304" t="s">
        <v>651</v>
      </c>
      <c r="B11" s="213" t="s">
        <v>120</v>
      </c>
      <c r="C11" s="107">
        <v>56893</v>
      </c>
      <c r="D11" s="41" t="s">
        <v>106</v>
      </c>
      <c r="E11" s="97" t="s">
        <v>652</v>
      </c>
      <c r="F11" s="2"/>
    </row>
    <row r="12" spans="1:6" s="4" customFormat="1" ht="173.25" x14ac:dyDescent="0.5">
      <c r="A12" s="443" t="s">
        <v>653</v>
      </c>
      <c r="B12" s="285" t="s">
        <v>120</v>
      </c>
      <c r="C12" s="286">
        <v>0</v>
      </c>
      <c r="D12" s="364" t="s">
        <v>91</v>
      </c>
      <c r="E12" s="363" t="s">
        <v>654</v>
      </c>
      <c r="F12" s="2"/>
    </row>
    <row r="13" spans="1:6" s="4" customFormat="1" ht="94.5" x14ac:dyDescent="0.5">
      <c r="A13" s="304" t="s">
        <v>655</v>
      </c>
      <c r="B13" s="213" t="s">
        <v>120</v>
      </c>
      <c r="C13" s="107">
        <v>20000</v>
      </c>
      <c r="D13" s="41" t="s">
        <v>103</v>
      </c>
      <c r="E13" s="97" t="s">
        <v>656</v>
      </c>
      <c r="F13" s="2"/>
    </row>
    <row r="14" spans="1:6" s="30" customFormat="1" ht="15" customHeight="1" x14ac:dyDescent="0.5">
      <c r="A14" s="138" t="s">
        <v>100</v>
      </c>
      <c r="B14" s="137"/>
      <c r="C14" s="136">
        <f>SUM(C11:C13)</f>
        <v>76893</v>
      </c>
      <c r="D14" s="32"/>
      <c r="E14" s="32"/>
      <c r="F14" s="24"/>
    </row>
    <row r="15" spans="1:6" s="5" customFormat="1" ht="15" customHeight="1" x14ac:dyDescent="0.5">
      <c r="A15" s="7"/>
      <c r="B15" s="7"/>
      <c r="C15" s="7"/>
      <c r="D15" s="7"/>
      <c r="E15" s="7"/>
      <c r="F15" s="2"/>
    </row>
    <row r="16" spans="1:6" s="5" customFormat="1" ht="21" x14ac:dyDescent="0.65">
      <c r="A16" s="133" t="s">
        <v>1</v>
      </c>
      <c r="B16" s="133"/>
      <c r="C16" s="133"/>
      <c r="D16" s="133"/>
      <c r="E16" s="132"/>
      <c r="F16" s="2"/>
    </row>
    <row r="17" spans="1:6" s="4" customFormat="1" ht="66.599999999999994" customHeight="1" x14ac:dyDescent="0.45">
      <c r="A17" s="18" t="s">
        <v>84</v>
      </c>
      <c r="B17" s="131" t="s">
        <v>101</v>
      </c>
      <c r="C17" s="131" t="s">
        <v>86</v>
      </c>
      <c r="D17" s="131" t="s">
        <v>87</v>
      </c>
      <c r="E17" s="18" t="s">
        <v>88</v>
      </c>
      <c r="F17" s="17"/>
    </row>
    <row r="18" spans="1:6" ht="204.75" x14ac:dyDescent="0.5">
      <c r="A18" s="304" t="s">
        <v>657</v>
      </c>
      <c r="B18" s="213" t="s">
        <v>120</v>
      </c>
      <c r="C18" s="286">
        <v>30000</v>
      </c>
      <c r="D18" s="93" t="s">
        <v>103</v>
      </c>
      <c r="E18" s="97" t="s">
        <v>658</v>
      </c>
    </row>
    <row r="19" spans="1:6" ht="94.5" x14ac:dyDescent="0.5">
      <c r="A19" s="304" t="s">
        <v>659</v>
      </c>
      <c r="B19" s="213" t="s">
        <v>120</v>
      </c>
      <c r="C19" s="107">
        <v>45000</v>
      </c>
      <c r="D19" s="93" t="s">
        <v>98</v>
      </c>
      <c r="E19" s="97" t="s">
        <v>660</v>
      </c>
    </row>
    <row r="20" spans="1:6" ht="126" x14ac:dyDescent="0.5">
      <c r="A20" s="304" t="s">
        <v>661</v>
      </c>
      <c r="B20" s="213" t="s">
        <v>120</v>
      </c>
      <c r="C20" s="107">
        <v>25000</v>
      </c>
      <c r="D20" s="93" t="s">
        <v>106</v>
      </c>
      <c r="E20" s="97" t="s">
        <v>662</v>
      </c>
    </row>
    <row r="21" spans="1:6" ht="104.85" customHeight="1" x14ac:dyDescent="0.5">
      <c r="A21" s="304" t="s">
        <v>663</v>
      </c>
      <c r="B21" s="213" t="s">
        <v>120</v>
      </c>
      <c r="C21" s="107">
        <v>20000</v>
      </c>
      <c r="D21" s="93" t="s">
        <v>103</v>
      </c>
      <c r="E21" s="97" t="s">
        <v>664</v>
      </c>
    </row>
    <row r="22" spans="1:6" ht="141.75" x14ac:dyDescent="0.5">
      <c r="A22" s="304" t="s">
        <v>665</v>
      </c>
      <c r="B22" s="213" t="s">
        <v>666</v>
      </c>
      <c r="C22" s="107">
        <v>490168</v>
      </c>
      <c r="D22" s="93" t="s">
        <v>103</v>
      </c>
      <c r="E22" s="102" t="s">
        <v>667</v>
      </c>
    </row>
    <row r="23" spans="1:6" ht="141.75" x14ac:dyDescent="0.5">
      <c r="A23" s="304" t="s">
        <v>325</v>
      </c>
      <c r="B23" s="213" t="s">
        <v>120</v>
      </c>
      <c r="C23" s="107">
        <v>15000</v>
      </c>
      <c r="D23" s="93" t="s">
        <v>91</v>
      </c>
      <c r="E23" s="97" t="s">
        <v>668</v>
      </c>
    </row>
    <row r="24" spans="1:6" s="23" customFormat="1" ht="14.85" customHeight="1" x14ac:dyDescent="0.5">
      <c r="A24" s="13" t="s">
        <v>100</v>
      </c>
      <c r="B24" s="38"/>
      <c r="C24" s="135">
        <f>SUM(C18:C23)</f>
        <v>625168</v>
      </c>
      <c r="D24" s="26"/>
      <c r="E24" s="26"/>
      <c r="F24" s="24"/>
    </row>
    <row r="25" spans="1:6" ht="14.85" customHeight="1" x14ac:dyDescent="0.5">
      <c r="A25" s="7"/>
      <c r="B25" s="7"/>
      <c r="C25" s="7"/>
      <c r="D25" s="7"/>
      <c r="E25" s="7"/>
    </row>
    <row r="26" spans="1:6" ht="21" x14ac:dyDescent="0.65">
      <c r="A26" s="133" t="s">
        <v>118</v>
      </c>
      <c r="B26" s="133"/>
      <c r="C26" s="133"/>
      <c r="D26" s="133"/>
      <c r="E26" s="132"/>
    </row>
    <row r="27" spans="1:6" s="28" customFormat="1" ht="66.599999999999994" customHeight="1" x14ac:dyDescent="0.45">
      <c r="A27" s="18" t="s">
        <v>84</v>
      </c>
      <c r="B27" s="131" t="s">
        <v>101</v>
      </c>
      <c r="C27" s="131" t="s">
        <v>86</v>
      </c>
      <c r="D27" s="131" t="s">
        <v>87</v>
      </c>
      <c r="E27" s="18" t="s">
        <v>88</v>
      </c>
      <c r="F27" s="17"/>
    </row>
    <row r="28" spans="1:6" s="5" customFormat="1" ht="88.35" customHeight="1" x14ac:dyDescent="0.5">
      <c r="A28" s="304" t="s">
        <v>305</v>
      </c>
      <c r="B28" s="213" t="s">
        <v>90</v>
      </c>
      <c r="C28" s="107">
        <f>601613.16-9796.16</f>
        <v>591817</v>
      </c>
      <c r="D28" s="93" t="s">
        <v>103</v>
      </c>
      <c r="E28" s="97" t="s">
        <v>669</v>
      </c>
      <c r="F28" s="2"/>
    </row>
    <row r="29" spans="1:6" s="5" customFormat="1" ht="94.5" x14ac:dyDescent="0.5">
      <c r="A29" s="304" t="s">
        <v>670</v>
      </c>
      <c r="B29" s="213" t="s">
        <v>90</v>
      </c>
      <c r="C29" s="107">
        <v>50000</v>
      </c>
      <c r="D29" s="93" t="s">
        <v>98</v>
      </c>
      <c r="E29" s="97" t="s">
        <v>671</v>
      </c>
      <c r="F29" s="2"/>
    </row>
    <row r="30" spans="1:6" s="5" customFormat="1" ht="141.75" x14ac:dyDescent="0.5">
      <c r="A30" s="304" t="s">
        <v>672</v>
      </c>
      <c r="B30" s="213" t="s">
        <v>120</v>
      </c>
      <c r="C30" s="107">
        <v>100000</v>
      </c>
      <c r="D30" s="93" t="s">
        <v>103</v>
      </c>
      <c r="E30" s="97" t="s">
        <v>673</v>
      </c>
      <c r="F30" s="2"/>
    </row>
    <row r="31" spans="1:6" s="4" customFormat="1" ht="141.75" x14ac:dyDescent="0.5">
      <c r="A31" s="304" t="s">
        <v>674</v>
      </c>
      <c r="B31" s="213" t="s">
        <v>120</v>
      </c>
      <c r="C31" s="107">
        <v>40260</v>
      </c>
      <c r="D31" s="93" t="s">
        <v>103</v>
      </c>
      <c r="E31" s="97" t="s">
        <v>675</v>
      </c>
      <c r="F31" s="2"/>
    </row>
    <row r="32" spans="1:6" s="4" customFormat="1" ht="110.25" x14ac:dyDescent="0.5">
      <c r="A32" s="304" t="s">
        <v>310</v>
      </c>
      <c r="B32" s="213" t="s">
        <v>120</v>
      </c>
      <c r="C32" s="107">
        <v>75000</v>
      </c>
      <c r="D32" s="93" t="s">
        <v>106</v>
      </c>
      <c r="E32" s="97" t="s">
        <v>676</v>
      </c>
      <c r="F32" s="2"/>
    </row>
    <row r="33" spans="1:6" s="5" customFormat="1" x14ac:dyDescent="0.5">
      <c r="A33" s="13" t="s">
        <v>100</v>
      </c>
      <c r="B33" s="12"/>
      <c r="C33" s="134">
        <f>SUM(C28:C32)</f>
        <v>857077</v>
      </c>
      <c r="D33" s="32"/>
      <c r="E33" s="32"/>
      <c r="F33" s="2"/>
    </row>
    <row r="34" spans="1:6" s="23" customFormat="1" ht="15" customHeight="1" x14ac:dyDescent="0.5">
      <c r="A34" s="7"/>
      <c r="B34" s="7"/>
      <c r="C34" s="7"/>
      <c r="D34" s="7"/>
      <c r="E34" s="7"/>
      <c r="F34" s="24"/>
    </row>
    <row r="35" spans="1:6" ht="15" customHeight="1" x14ac:dyDescent="0.65">
      <c r="A35" s="133" t="s">
        <v>141</v>
      </c>
      <c r="B35" s="133"/>
      <c r="C35" s="133"/>
      <c r="D35" s="133"/>
      <c r="E35" s="132"/>
    </row>
    <row r="36" spans="1:6" ht="47.25" x14ac:dyDescent="0.5">
      <c r="A36" s="18" t="s">
        <v>84</v>
      </c>
      <c r="B36" s="131" t="s">
        <v>101</v>
      </c>
      <c r="C36" s="131" t="s">
        <v>86</v>
      </c>
      <c r="D36" s="131" t="s">
        <v>87</v>
      </c>
      <c r="E36" s="18" t="s">
        <v>88</v>
      </c>
    </row>
    <row r="37" spans="1:6" s="4" customFormat="1" ht="142.25" customHeight="1" x14ac:dyDescent="0.45">
      <c r="A37" s="304" t="s">
        <v>677</v>
      </c>
      <c r="B37" s="213" t="s">
        <v>90</v>
      </c>
      <c r="C37" s="107">
        <v>0</v>
      </c>
      <c r="D37" s="93" t="s">
        <v>103</v>
      </c>
      <c r="E37" s="97" t="s">
        <v>678</v>
      </c>
      <c r="F37" s="17"/>
    </row>
    <row r="38" spans="1:6" s="5" customFormat="1" x14ac:dyDescent="0.5">
      <c r="A38" s="13" t="s">
        <v>100</v>
      </c>
      <c r="B38" s="12"/>
      <c r="C38" s="130">
        <f>SUM(C37:C37)</f>
        <v>0</v>
      </c>
      <c r="D38" s="26"/>
      <c r="E38" s="26"/>
      <c r="F38" s="2"/>
    </row>
    <row r="39" spans="1:6" s="30" customFormat="1" x14ac:dyDescent="0.5">
      <c r="A39" s="7"/>
      <c r="B39" s="7"/>
      <c r="C39" s="7"/>
      <c r="D39" s="7"/>
      <c r="E39" s="7"/>
      <c r="F39" s="24"/>
    </row>
    <row r="40" spans="1:6" s="5" customFormat="1" ht="21" x14ac:dyDescent="0.65">
      <c r="A40" s="133" t="s">
        <v>145</v>
      </c>
      <c r="B40" s="133"/>
      <c r="C40" s="133"/>
      <c r="D40" s="133"/>
      <c r="E40" s="132"/>
      <c r="F40" s="2"/>
    </row>
    <row r="41" spans="1:6" s="4" customFormat="1" ht="47.25" x14ac:dyDescent="0.5">
      <c r="A41" s="18" t="s">
        <v>84</v>
      </c>
      <c r="B41" s="131" t="s">
        <v>101</v>
      </c>
      <c r="C41" s="131" t="s">
        <v>86</v>
      </c>
      <c r="D41" s="131" t="s">
        <v>87</v>
      </c>
      <c r="E41" s="18" t="s">
        <v>88</v>
      </c>
      <c r="F41" s="2"/>
    </row>
    <row r="42" spans="1:6" s="4" customFormat="1" ht="103.25" customHeight="1" x14ac:dyDescent="0.45">
      <c r="A42" s="304" t="s">
        <v>493</v>
      </c>
      <c r="B42" s="213" t="s">
        <v>120</v>
      </c>
      <c r="C42" s="107">
        <v>6320</v>
      </c>
      <c r="D42" s="93" t="s">
        <v>106</v>
      </c>
      <c r="E42" s="97" t="s">
        <v>679</v>
      </c>
      <c r="F42" s="17"/>
    </row>
    <row r="43" spans="1:6" ht="93.6" customHeight="1" x14ac:dyDescent="0.5">
      <c r="A43" s="13" t="s">
        <v>100</v>
      </c>
      <c r="B43" s="12"/>
      <c r="C43" s="130">
        <f>SUM(C42:C42)</f>
        <v>6320</v>
      </c>
      <c r="D43" s="26"/>
      <c r="E43" s="26"/>
    </row>
    <row r="44" spans="1:6" s="23" customFormat="1" x14ac:dyDescent="0.5">
      <c r="A44" s="7"/>
      <c r="B44" s="7"/>
      <c r="C44" s="7"/>
      <c r="D44" s="7"/>
      <c r="E44" s="7"/>
      <c r="F44" s="24"/>
    </row>
    <row r="45" spans="1:6" ht="21" x14ac:dyDescent="0.65">
      <c r="A45" s="133" t="s">
        <v>150</v>
      </c>
      <c r="B45" s="133"/>
      <c r="C45" s="133"/>
      <c r="D45" s="133"/>
      <c r="E45" s="132"/>
    </row>
    <row r="46" spans="1:6" s="5" customFormat="1" ht="47.25" x14ac:dyDescent="0.5">
      <c r="A46" s="18" t="s">
        <v>84</v>
      </c>
      <c r="B46" s="131" t="s">
        <v>101</v>
      </c>
      <c r="C46" s="131" t="s">
        <v>86</v>
      </c>
      <c r="D46" s="131" t="s">
        <v>87</v>
      </c>
      <c r="E46" s="18" t="s">
        <v>88</v>
      </c>
      <c r="F46" s="2"/>
    </row>
    <row r="47" spans="1:6" s="28" customFormat="1" ht="168.6" customHeight="1" x14ac:dyDescent="0.45">
      <c r="A47" s="296" t="s">
        <v>680</v>
      </c>
      <c r="B47" s="297" t="s">
        <v>120</v>
      </c>
      <c r="C47" s="286">
        <v>0</v>
      </c>
      <c r="D47" s="296" t="s">
        <v>106</v>
      </c>
      <c r="E47" s="29" t="s">
        <v>681</v>
      </c>
      <c r="F47" s="17"/>
    </row>
    <row r="48" spans="1:6" s="4" customFormat="1" ht="102" customHeight="1" x14ac:dyDescent="0.5">
      <c r="A48" s="13" t="s">
        <v>100</v>
      </c>
      <c r="B48" s="12"/>
      <c r="C48" s="130">
        <f>SUM(C47:C47)</f>
        <v>0</v>
      </c>
      <c r="D48" s="26"/>
      <c r="E48" s="26"/>
      <c r="F48" s="2"/>
    </row>
    <row r="49" spans="1:6" s="23" customFormat="1" x14ac:dyDescent="0.5">
      <c r="A49" s="7"/>
      <c r="B49" s="7"/>
      <c r="C49" s="7"/>
      <c r="D49" s="7"/>
      <c r="E49" s="7"/>
      <c r="F49" s="24"/>
    </row>
    <row r="50" spans="1:6" ht="21" x14ac:dyDescent="0.65">
      <c r="A50" s="133" t="s">
        <v>154</v>
      </c>
      <c r="B50" s="133"/>
      <c r="C50" s="133"/>
      <c r="D50" s="133"/>
      <c r="E50" s="132"/>
    </row>
    <row r="51" spans="1:6" ht="47.25" x14ac:dyDescent="0.5">
      <c r="A51" s="18" t="s">
        <v>84</v>
      </c>
      <c r="B51" s="131" t="s">
        <v>101</v>
      </c>
      <c r="C51" s="131" t="s">
        <v>86</v>
      </c>
      <c r="D51" s="131" t="s">
        <v>87</v>
      </c>
      <c r="E51" s="18" t="s">
        <v>88</v>
      </c>
    </row>
    <row r="52" spans="1:6" s="4" customFormat="1" ht="157.5" x14ac:dyDescent="0.45">
      <c r="A52" s="443" t="s">
        <v>682</v>
      </c>
      <c r="B52" s="285" t="s">
        <v>90</v>
      </c>
      <c r="C52" s="362">
        <v>157000</v>
      </c>
      <c r="D52" s="284" t="s">
        <v>91</v>
      </c>
      <c r="E52" s="433" t="s">
        <v>683</v>
      </c>
      <c r="F52" s="17"/>
    </row>
    <row r="53" spans="1:6" s="5" customFormat="1" ht="96" customHeight="1" x14ac:dyDescent="0.5">
      <c r="A53" s="304" t="s">
        <v>684</v>
      </c>
      <c r="B53" s="213" t="s">
        <v>90</v>
      </c>
      <c r="C53" s="107">
        <v>19440</v>
      </c>
      <c r="D53" s="93" t="s">
        <v>91</v>
      </c>
      <c r="E53" s="97" t="s">
        <v>685</v>
      </c>
      <c r="F53" s="2"/>
    </row>
    <row r="54" spans="1:6" s="5" customFormat="1" x14ac:dyDescent="0.5">
      <c r="A54" s="13" t="s">
        <v>100</v>
      </c>
      <c r="B54" s="12"/>
      <c r="C54" s="130">
        <f>SUM(C53:C53)</f>
        <v>19440</v>
      </c>
      <c r="D54" s="7"/>
      <c r="E54" s="7"/>
      <c r="F54" s="2"/>
    </row>
    <row r="55" spans="1:6" s="5" customFormat="1" ht="23.25" x14ac:dyDescent="0.5">
      <c r="A55" s="129" t="s">
        <v>7</v>
      </c>
      <c r="B55" s="128"/>
      <c r="C55" s="127">
        <f>SUM(C54,C48,C43,C38,C33,C24,C14)</f>
        <v>1584898</v>
      </c>
      <c r="D55" s="7"/>
      <c r="E55" s="7"/>
      <c r="F55" s="2"/>
    </row>
    <row r="56" spans="1:6" s="4" customFormat="1" ht="13.35" customHeight="1" x14ac:dyDescent="0.5">
      <c r="A56" s="1" t="s">
        <v>164</v>
      </c>
      <c r="B56" s="1"/>
      <c r="C56" s="1"/>
      <c r="D56" s="1"/>
      <c r="E56" s="1"/>
      <c r="F56" s="2"/>
    </row>
    <row r="57" spans="1:6" s="122" customFormat="1" ht="21" x14ac:dyDescent="0.65">
      <c r="C57" s="126"/>
      <c r="D57" s="125"/>
      <c r="F57" s="123"/>
    </row>
    <row r="58" spans="1:6" s="122" customFormat="1" ht="21" x14ac:dyDescent="0.65">
      <c r="C58" s="126"/>
      <c r="D58" s="125"/>
      <c r="F58" s="123"/>
    </row>
    <row r="59" spans="1:6" s="122" customFormat="1" ht="21" x14ac:dyDescent="0.65">
      <c r="D59" s="125"/>
      <c r="F59" s="123"/>
    </row>
    <row r="60" spans="1:6" s="122" customFormat="1" ht="21" x14ac:dyDescent="0.65">
      <c r="D60" s="125"/>
      <c r="F60" s="123"/>
    </row>
    <row r="61" spans="1:6" s="122" customFormat="1" ht="21" x14ac:dyDescent="0.65">
      <c r="D61" s="125"/>
      <c r="F61" s="123"/>
    </row>
    <row r="62" spans="1:6" s="122" customFormat="1" ht="21" x14ac:dyDescent="0.65">
      <c r="D62" s="124"/>
      <c r="F62" s="123"/>
    </row>
    <row r="63" spans="1:6" s="122" customFormat="1" ht="21" x14ac:dyDescent="0.65">
      <c r="C63" s="125"/>
      <c r="D63" s="125"/>
      <c r="F63" s="123"/>
    </row>
    <row r="64" spans="1:6" s="122" customFormat="1" ht="21" x14ac:dyDescent="0.65">
      <c r="D64" s="124"/>
      <c r="F64" s="123"/>
    </row>
    <row r="65" spans="1:5" s="2" customFormat="1" x14ac:dyDescent="0.5">
      <c r="A65" s="1"/>
      <c r="B65" s="1"/>
      <c r="C65" s="1"/>
      <c r="D65" s="1"/>
      <c r="E65" s="1"/>
    </row>
    <row r="66" spans="1:5" s="2" customFormat="1" x14ac:dyDescent="0.5">
      <c r="A66" s="1"/>
      <c r="B66" s="1"/>
      <c r="C66" s="1"/>
      <c r="D66" s="1"/>
      <c r="E66" s="1"/>
    </row>
    <row r="67" spans="1:5" s="2" customFormat="1" x14ac:dyDescent="0.5">
      <c r="A67" s="1"/>
      <c r="B67" s="1"/>
      <c r="C67" s="1"/>
      <c r="D67" s="1"/>
      <c r="E67" s="1"/>
    </row>
    <row r="68" spans="1:5" s="2" customFormat="1" x14ac:dyDescent="0.5">
      <c r="A68" s="1"/>
      <c r="B68" s="1"/>
      <c r="C68" s="1"/>
      <c r="D68" s="1"/>
      <c r="E68" s="1"/>
    </row>
    <row r="69" spans="1:5" s="2" customFormat="1" x14ac:dyDescent="0.5">
      <c r="A69" s="1"/>
      <c r="B69" s="1"/>
      <c r="C69" s="1"/>
      <c r="D69" s="1"/>
      <c r="E69" s="1"/>
    </row>
    <row r="70" spans="1:5" s="2" customFormat="1" x14ac:dyDescent="0.5">
      <c r="A70" s="1"/>
      <c r="B70" s="1"/>
      <c r="C70" s="1"/>
      <c r="D70" s="1"/>
      <c r="E70" s="1"/>
    </row>
    <row r="71" spans="1:5" s="2" customFormat="1" x14ac:dyDescent="0.5">
      <c r="A71" s="1"/>
      <c r="B71" s="1"/>
      <c r="C71" s="1"/>
      <c r="D71" s="1"/>
      <c r="E71" s="1"/>
    </row>
    <row r="72" spans="1:5" s="2" customFormat="1" x14ac:dyDescent="0.5">
      <c r="A72" s="1"/>
      <c r="B72" s="1"/>
      <c r="C72" s="1"/>
      <c r="D72" s="1"/>
      <c r="E72" s="1"/>
    </row>
    <row r="73" spans="1:5" s="2" customFormat="1" x14ac:dyDescent="0.5">
      <c r="A73" s="1"/>
      <c r="B73" s="1"/>
      <c r="C73" s="1"/>
      <c r="D73" s="1"/>
      <c r="E73" s="1"/>
    </row>
    <row r="74" spans="1:5" s="2" customFormat="1" x14ac:dyDescent="0.5">
      <c r="A74" s="1"/>
      <c r="B74" s="1"/>
      <c r="C74" s="1"/>
      <c r="D74" s="1"/>
      <c r="E74" s="1"/>
    </row>
    <row r="75" spans="1:5" s="2" customFormat="1" x14ac:dyDescent="0.5">
      <c r="A75" s="1"/>
      <c r="B75" s="1"/>
      <c r="C75" s="1"/>
      <c r="D75" s="1"/>
      <c r="E75" s="1"/>
    </row>
    <row r="76" spans="1:5" s="2" customFormat="1" x14ac:dyDescent="0.5">
      <c r="A76" s="1"/>
      <c r="B76" s="1"/>
      <c r="C76" s="1"/>
      <c r="D76" s="1"/>
      <c r="E76" s="1"/>
    </row>
    <row r="77" spans="1:5" s="2" customFormat="1" x14ac:dyDescent="0.5">
      <c r="A77" s="1"/>
      <c r="B77" s="1"/>
      <c r="C77" s="1"/>
      <c r="D77" s="1"/>
      <c r="E77" s="1"/>
    </row>
    <row r="78" spans="1:5" s="2" customFormat="1" x14ac:dyDescent="0.5">
      <c r="A78" s="1"/>
      <c r="B78" s="1"/>
      <c r="C78" s="1"/>
      <c r="D78" s="1"/>
      <c r="E78" s="1"/>
    </row>
    <row r="79" spans="1:5" s="2" customFormat="1" x14ac:dyDescent="0.5">
      <c r="A79" s="1"/>
      <c r="B79" s="1"/>
      <c r="C79" s="1"/>
      <c r="D79" s="1"/>
      <c r="E79" s="1"/>
    </row>
    <row r="80" spans="1:5" s="2" customFormat="1" x14ac:dyDescent="0.5">
      <c r="A80" s="1"/>
      <c r="B80" s="1"/>
      <c r="C80" s="1"/>
      <c r="D80" s="1"/>
      <c r="E80" s="1"/>
    </row>
    <row r="81" spans="1:5" s="2" customFormat="1" x14ac:dyDescent="0.5">
      <c r="A81" s="1"/>
      <c r="B81" s="1"/>
      <c r="C81" s="1"/>
      <c r="D81" s="1"/>
      <c r="E81" s="1"/>
    </row>
    <row r="82" spans="1:5" s="2" customFormat="1" x14ac:dyDescent="0.5">
      <c r="A82" s="1"/>
      <c r="B82" s="1"/>
      <c r="C82" s="1"/>
      <c r="D82" s="1"/>
      <c r="E82" s="1"/>
    </row>
    <row r="83" spans="1:5" s="2" customFormat="1" x14ac:dyDescent="0.5">
      <c r="A83" s="1"/>
      <c r="B83" s="1"/>
      <c r="C83" s="1"/>
      <c r="D83" s="1"/>
      <c r="E83" s="1"/>
    </row>
    <row r="84" spans="1:5" s="2" customFormat="1" x14ac:dyDescent="0.5">
      <c r="A84" s="1"/>
      <c r="B84" s="1"/>
      <c r="C84" s="1"/>
      <c r="D84" s="1"/>
      <c r="E84" s="1"/>
    </row>
    <row r="85" spans="1:5" s="2" customFormat="1" x14ac:dyDescent="0.5">
      <c r="A85" s="1"/>
      <c r="B85" s="1"/>
      <c r="C85" s="1"/>
      <c r="D85" s="1"/>
      <c r="E85" s="1"/>
    </row>
    <row r="86" spans="1:5" s="2" customFormat="1" x14ac:dyDescent="0.5">
      <c r="A86" s="1"/>
      <c r="B86" s="1"/>
      <c r="C86" s="1"/>
      <c r="D86" s="1"/>
      <c r="E86" s="1"/>
    </row>
    <row r="87" spans="1:5" s="2" customFormat="1" x14ac:dyDescent="0.5">
      <c r="A87" s="1"/>
      <c r="B87" s="1"/>
      <c r="C87" s="1"/>
      <c r="D87" s="1"/>
      <c r="E87" s="1"/>
    </row>
    <row r="88" spans="1:5" s="2" customFormat="1" x14ac:dyDescent="0.5">
      <c r="A88" s="1"/>
      <c r="B88" s="1"/>
      <c r="C88" s="1"/>
      <c r="D88" s="1"/>
      <c r="E88" s="1"/>
    </row>
    <row r="89" spans="1:5" s="2" customFormat="1" x14ac:dyDescent="0.5">
      <c r="A89" s="1"/>
      <c r="B89" s="1"/>
      <c r="C89" s="1"/>
      <c r="D89" s="1"/>
      <c r="E89" s="1"/>
    </row>
    <row r="90" spans="1:5" s="2" customFormat="1" x14ac:dyDescent="0.5">
      <c r="A90" s="1"/>
      <c r="B90" s="1"/>
      <c r="C90" s="1"/>
      <c r="D90" s="1"/>
      <c r="E90" s="1"/>
    </row>
    <row r="91" spans="1:5" s="2" customFormat="1" x14ac:dyDescent="0.5">
      <c r="A91" s="1"/>
      <c r="B91" s="1"/>
      <c r="C91" s="1"/>
      <c r="D91" s="1"/>
      <c r="E91" s="1"/>
    </row>
    <row r="92" spans="1:5" s="2" customFormat="1" x14ac:dyDescent="0.5">
      <c r="A92" s="1"/>
      <c r="B92" s="1"/>
      <c r="C92" s="1"/>
      <c r="D92" s="1"/>
      <c r="E92" s="1"/>
    </row>
    <row r="93" spans="1:5" s="2" customFormat="1" x14ac:dyDescent="0.5">
      <c r="A93" s="1"/>
      <c r="B93" s="1"/>
      <c r="C93" s="1"/>
      <c r="D93" s="1"/>
      <c r="E93" s="1"/>
    </row>
    <row r="94" spans="1:5" s="2" customFormat="1" x14ac:dyDescent="0.5">
      <c r="A94" s="1"/>
      <c r="B94" s="1"/>
      <c r="C94" s="1"/>
      <c r="D94" s="1"/>
      <c r="E94" s="1"/>
    </row>
    <row r="95" spans="1:5" s="2" customFormat="1" x14ac:dyDescent="0.5">
      <c r="A95" s="1"/>
      <c r="B95" s="1"/>
      <c r="C95" s="1"/>
      <c r="D95" s="1"/>
      <c r="E95" s="1"/>
    </row>
    <row r="96" spans="1:5" s="2" customFormat="1" x14ac:dyDescent="0.5">
      <c r="A96" s="1"/>
      <c r="B96" s="1"/>
      <c r="C96" s="1"/>
      <c r="D96" s="1"/>
      <c r="E96" s="1"/>
    </row>
    <row r="97" x14ac:dyDescent="0.5"/>
    <row r="98" x14ac:dyDescent="0.5"/>
    <row r="99" x14ac:dyDescent="0.5"/>
    <row r="100" x14ac:dyDescent="0.5"/>
    <row r="101" x14ac:dyDescent="0.5"/>
    <row r="102" x14ac:dyDescent="0.5"/>
    <row r="103" x14ac:dyDescent="0.5"/>
    <row r="104" x14ac:dyDescent="0.5"/>
    <row r="105" x14ac:dyDescent="0.5"/>
    <row r="106" x14ac:dyDescent="0.5"/>
  </sheetData>
  <sheetProtection formatCells="0"/>
  <protectedRanges>
    <protectedRange sqref="G14:XFD16 A50:A51" name="Range2"/>
    <protectedRange sqref="A4:E7" name="Range1"/>
    <protectedRange sqref="B45:D45 B35:D35 B40:D42 A11:C13 D32 B47 B18:D23 B28:D31 B37:C37 B32 B50:D53" name="Range2_1_1"/>
    <protectedRange sqref="A18:A21 A23" name="Range2_3"/>
    <protectedRange sqref="A53" name="Range2_7"/>
    <protectedRange sqref="A52 A28:A31" name="Range2_4_2"/>
    <protectedRange sqref="A35" name="Range2_5"/>
    <protectedRange sqref="A40:A42" name="Range2_6"/>
  </protectedRanges>
  <dataValidations xWindow="1100" yWindow="356" count="6">
    <dataValidation allowBlank="1" showInputMessage="1" showErrorMessage="1" prompt="Enter a brief name or title to label the activity/activities" sqref="A35 A40:A42 A45 A11:A13 A18:A21 A23 A50:A53 A28:A31" xr:uid="{CA2D6EBD-5CFD-4268-A9BE-0F0AB02B199E}"/>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5 D11:D13" xr:uid="{165EB9D8-F3D2-49B2-802A-93B4EB610558}"/>
    <dataValidation allowBlank="1" showInputMessage="1" showErrorMessage="1" promptTitle="Questions to Address:" sqref="A4:D7" xr:uid="{842A962A-77AD-47FE-A4F9-1E19BAB1860F}"/>
    <dataValidation allowBlank="1" showInputMessage="1" showErrorMessage="1" promptTitle="Overall narrative for the year" prompt="Enter a description of the Board's overall plan" sqref="E5" xr:uid="{F650E397-4786-4135-8E83-F50B4C85ACE1}"/>
    <dataValidation allowBlank="1" showInputMessage="1" showErrorMessage="1" promptTitle="Overall narrative for the year" prompt="If the Board selects &quot;both&quot; on the above line, describe in detail how this is coordinated." sqref="E7 E4" xr:uid="{BC28AEBB-376D-48C6-BE76-DD9019E62269}"/>
    <dataValidation allowBlank="1" showInputMessage="1" showErrorMessage="1" prompt="Place the activty's estimated expenditure amount in the cell._x000a_" sqref="C35 C40:C42 C45 C11:C13 C37 C18:C23 C50:C53 C28:C31" xr:uid="{918E50A2-2D21-4138-9D4F-0F0EEC858288}"/>
  </dataValidations>
  <printOptions horizontalCentered="1"/>
  <pageMargins left="0.25" right="0.25" top="0.61848958333333304" bottom="0.75" header="0.3" footer="0.3"/>
  <pageSetup scale="36" fitToWidth="3" fitToHeight="3"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D70C-A9CE-4190-A33D-DFB9A904F130}">
  <sheetPr>
    <tabColor theme="5" tint="-0.249977111117893"/>
    <pageSetUpPr fitToPage="1"/>
  </sheetPr>
  <dimension ref="A1:G91"/>
  <sheetViews>
    <sheetView topLeftCell="A26" zoomScale="80" zoomScaleNormal="80" workbookViewId="0">
      <selection activeCell="D29" sqref="D29"/>
    </sheetView>
  </sheetViews>
  <sheetFormatPr defaultColWidth="0" defaultRowHeight="0" customHeight="1" zeroHeight="1" x14ac:dyDescent="0.5"/>
  <cols>
    <col min="1" max="1" width="33.53125" style="1" customWidth="1"/>
    <col min="2" max="2" width="16.46484375" style="1" customWidth="1"/>
    <col min="3" max="3" width="24.6640625" style="1" bestFit="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[17]Instructions!$B$8</f>
        <v>Workforce Solutions Lower Rio Grande Valley</v>
      </c>
      <c r="B1" s="62"/>
      <c r="C1" s="62"/>
      <c r="D1" s="62"/>
      <c r="E1" s="61"/>
      <c r="F1" s="60"/>
    </row>
    <row r="2" spans="1:6" s="55" customFormat="1" ht="26.1" customHeight="1" x14ac:dyDescent="0.45">
      <c r="A2" s="58" t="str">
        <f>CONCATENATE("FFY ", [17]Instructions!$B$9, " Annual Expenditure Plan")</f>
        <v>FFY 2025 Annual Expenditure Plan</v>
      </c>
      <c r="B2" s="58"/>
      <c r="C2" s="58"/>
      <c r="D2" s="58"/>
      <c r="E2" s="57"/>
      <c r="F2" s="56"/>
    </row>
    <row r="3" spans="1:6" ht="22.35" customHeight="1" x14ac:dyDescent="0.5">
      <c r="A3" s="54" t="s">
        <v>76</v>
      </c>
      <c r="B3" s="54"/>
      <c r="C3" s="54"/>
      <c r="D3" s="54"/>
      <c r="E3" s="53"/>
    </row>
    <row r="4" spans="1:6" ht="365.25" customHeight="1" x14ac:dyDescent="0.5">
      <c r="A4" s="44" t="s">
        <v>77</v>
      </c>
      <c r="B4" s="44"/>
      <c r="C4" s="44"/>
      <c r="D4" s="44"/>
      <c r="E4" s="52" t="s">
        <v>686</v>
      </c>
    </row>
    <row r="5" spans="1:6" ht="15.75" x14ac:dyDescent="0.5">
      <c r="A5" s="51"/>
      <c r="B5" s="51"/>
      <c r="C5" s="51"/>
      <c r="D5" s="51"/>
      <c r="E5" s="50"/>
    </row>
    <row r="6" spans="1:6" ht="20.100000000000001" customHeight="1" x14ac:dyDescent="0.5">
      <c r="A6" s="49" t="s">
        <v>79</v>
      </c>
      <c r="B6" s="48"/>
      <c r="C6" s="48"/>
      <c r="D6" s="47"/>
      <c r="E6" s="46" t="s">
        <v>80</v>
      </c>
    </row>
    <row r="7" spans="1:6" ht="48.6" customHeight="1" x14ac:dyDescent="0.5">
      <c r="A7" s="45" t="s">
        <v>81</v>
      </c>
      <c r="B7" s="44"/>
      <c r="C7" s="44"/>
      <c r="D7" s="43"/>
      <c r="E7" s="71" t="s">
        <v>687</v>
      </c>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43.25" customHeight="1" x14ac:dyDescent="0.5">
      <c r="A11" s="15" t="s">
        <v>688</v>
      </c>
      <c r="B11" s="39" t="s">
        <v>90</v>
      </c>
      <c r="C11" s="16">
        <v>21000</v>
      </c>
      <c r="D11" s="15" t="s">
        <v>98</v>
      </c>
      <c r="E11" s="97" t="s">
        <v>689</v>
      </c>
      <c r="F11" s="2"/>
    </row>
    <row r="12" spans="1:6" s="4" customFormat="1" ht="126" x14ac:dyDescent="0.5">
      <c r="A12" s="15" t="s">
        <v>690</v>
      </c>
      <c r="B12" s="39" t="s">
        <v>90</v>
      </c>
      <c r="C12" s="16">
        <v>214500</v>
      </c>
      <c r="D12" s="15" t="s">
        <v>98</v>
      </c>
      <c r="E12" s="29" t="s">
        <v>691</v>
      </c>
      <c r="F12" s="2"/>
    </row>
    <row r="13" spans="1:6" s="30" customFormat="1" ht="15" customHeight="1" x14ac:dyDescent="0.5">
      <c r="A13" s="13" t="s">
        <v>100</v>
      </c>
      <c r="B13" s="38"/>
      <c r="C13" s="37">
        <f>SUM(C11:C12)</f>
        <v>235500</v>
      </c>
      <c r="D13" s="32"/>
      <c r="E13" s="31"/>
      <c r="F13" s="24"/>
    </row>
    <row r="14" spans="1:6" s="5" customFormat="1" ht="15" customHeight="1" x14ac:dyDescent="0.5">
      <c r="A14" s="7"/>
      <c r="B14" s="7"/>
      <c r="C14" s="7"/>
      <c r="D14" s="7"/>
      <c r="E14" s="6"/>
      <c r="F14" s="2"/>
    </row>
    <row r="15" spans="1:6" s="5" customFormat="1" ht="21" x14ac:dyDescent="0.65">
      <c r="A15" s="22" t="s">
        <v>1</v>
      </c>
      <c r="B15" s="22"/>
      <c r="C15" s="22"/>
      <c r="D15" s="22"/>
      <c r="E15" s="21"/>
      <c r="F15" s="2"/>
    </row>
    <row r="16" spans="1:6" s="4" customFormat="1" ht="66.599999999999994" customHeight="1" x14ac:dyDescent="0.45">
      <c r="A16" s="20" t="s">
        <v>84</v>
      </c>
      <c r="B16" s="19" t="s">
        <v>101</v>
      </c>
      <c r="C16" s="19" t="s">
        <v>86</v>
      </c>
      <c r="D16" s="19" t="s">
        <v>87</v>
      </c>
      <c r="E16" s="18" t="s">
        <v>88</v>
      </c>
      <c r="F16" s="17"/>
    </row>
    <row r="17" spans="1:6" ht="141.75" x14ac:dyDescent="0.5">
      <c r="A17" s="15" t="s">
        <v>1</v>
      </c>
      <c r="B17" s="39" t="s">
        <v>90</v>
      </c>
      <c r="C17" s="16">
        <v>145883</v>
      </c>
      <c r="D17" s="15" t="s">
        <v>103</v>
      </c>
      <c r="E17" s="29" t="s">
        <v>692</v>
      </c>
    </row>
    <row r="18" spans="1:6" s="23" customFormat="1" ht="126" x14ac:dyDescent="0.5">
      <c r="A18" s="15" t="s">
        <v>693</v>
      </c>
      <c r="B18" s="39" t="s">
        <v>90</v>
      </c>
      <c r="C18" s="16">
        <v>14001.7</v>
      </c>
      <c r="D18" s="15" t="s">
        <v>103</v>
      </c>
      <c r="E18" s="29" t="s">
        <v>694</v>
      </c>
      <c r="F18" s="24"/>
    </row>
    <row r="19" spans="1:6" s="23" customFormat="1" ht="110.25" x14ac:dyDescent="0.5">
      <c r="A19" s="15" t="s">
        <v>695</v>
      </c>
      <c r="B19" s="280" t="s">
        <v>696</v>
      </c>
      <c r="C19" s="16">
        <v>5000</v>
      </c>
      <c r="D19" s="15" t="s">
        <v>106</v>
      </c>
      <c r="E19" s="116" t="s">
        <v>697</v>
      </c>
      <c r="F19" s="24"/>
    </row>
    <row r="20" spans="1:6" s="23" customFormat="1" ht="110.25" x14ac:dyDescent="0.5">
      <c r="A20" s="15" t="s">
        <v>698</v>
      </c>
      <c r="B20" s="280" t="s">
        <v>696</v>
      </c>
      <c r="C20" s="16">
        <v>10500</v>
      </c>
      <c r="D20" s="15" t="s">
        <v>98</v>
      </c>
      <c r="E20" s="116" t="s">
        <v>699</v>
      </c>
      <c r="F20" s="24"/>
    </row>
    <row r="21" spans="1:6" ht="162.6" customHeight="1" x14ac:dyDescent="0.5">
      <c r="A21" s="15" t="s">
        <v>700</v>
      </c>
      <c r="B21" s="39" t="s">
        <v>90</v>
      </c>
      <c r="C21" s="16">
        <v>77625</v>
      </c>
      <c r="D21" s="15" t="s">
        <v>106</v>
      </c>
      <c r="E21" s="29" t="s">
        <v>701</v>
      </c>
    </row>
    <row r="22" spans="1:6" ht="126" x14ac:dyDescent="0.5">
      <c r="A22" s="15" t="s">
        <v>702</v>
      </c>
      <c r="B22" s="39" t="s">
        <v>90</v>
      </c>
      <c r="C22" s="16">
        <v>30000</v>
      </c>
      <c r="D22" s="15" t="s">
        <v>91</v>
      </c>
      <c r="E22" s="29" t="s">
        <v>703</v>
      </c>
    </row>
    <row r="23" spans="1:6" ht="14.85" customHeight="1" x14ac:dyDescent="0.5">
      <c r="A23" s="13" t="s">
        <v>100</v>
      </c>
      <c r="B23" s="38"/>
      <c r="C23" s="37">
        <f>SUM(C17:C22)</f>
        <v>283009.7</v>
      </c>
      <c r="D23" s="26"/>
      <c r="E23" s="25"/>
    </row>
    <row r="24" spans="1:6" ht="15.75" x14ac:dyDescent="0.5">
      <c r="A24" s="7"/>
      <c r="B24" s="7"/>
      <c r="C24" s="7"/>
      <c r="D24" s="7"/>
      <c r="E24" s="6"/>
    </row>
    <row r="25" spans="1:6" s="28" customFormat="1" ht="66.599999999999994" customHeight="1" x14ac:dyDescent="0.65">
      <c r="A25" s="22" t="s">
        <v>118</v>
      </c>
      <c r="B25" s="22"/>
      <c r="C25" s="22"/>
      <c r="D25" s="22"/>
      <c r="E25" s="21"/>
      <c r="F25" s="17"/>
    </row>
    <row r="26" spans="1:6" s="5" customFormat="1" ht="88.35" customHeight="1" x14ac:dyDescent="0.5">
      <c r="A26" s="20" t="s">
        <v>84</v>
      </c>
      <c r="B26" s="19" t="s">
        <v>101</v>
      </c>
      <c r="C26" s="19" t="s">
        <v>86</v>
      </c>
      <c r="D26" s="19" t="s">
        <v>87</v>
      </c>
      <c r="E26" s="18" t="s">
        <v>88</v>
      </c>
      <c r="F26" s="2"/>
    </row>
    <row r="27" spans="1:6" s="23" customFormat="1" ht="219" customHeight="1" x14ac:dyDescent="0.5">
      <c r="A27" s="15" t="s">
        <v>124</v>
      </c>
      <c r="B27" s="39" t="s">
        <v>557</v>
      </c>
      <c r="C27" s="16">
        <v>813075</v>
      </c>
      <c r="D27" s="15" t="s">
        <v>103</v>
      </c>
      <c r="E27" s="29" t="s">
        <v>704</v>
      </c>
      <c r="F27" s="24"/>
    </row>
    <row r="28" spans="1:6" s="23" customFormat="1" ht="126" x14ac:dyDescent="0.5">
      <c r="A28" s="15" t="s">
        <v>705</v>
      </c>
      <c r="B28" s="39" t="s">
        <v>557</v>
      </c>
      <c r="C28" s="16">
        <v>560000</v>
      </c>
      <c r="D28" s="15" t="s">
        <v>103</v>
      </c>
      <c r="E28" s="29" t="s">
        <v>706</v>
      </c>
      <c r="F28" s="24"/>
    </row>
    <row r="29" spans="1:6" s="23" customFormat="1" ht="185.45" customHeight="1" x14ac:dyDescent="0.5">
      <c r="A29" s="275" t="s">
        <v>707</v>
      </c>
      <c r="B29" s="276" t="s">
        <v>606</v>
      </c>
      <c r="C29" s="277">
        <v>0</v>
      </c>
      <c r="D29" s="275" t="s">
        <v>98</v>
      </c>
      <c r="E29" s="278" t="s">
        <v>708</v>
      </c>
      <c r="F29" s="24"/>
    </row>
    <row r="30" spans="1:6" s="23" customFormat="1" ht="97.5" customHeight="1" x14ac:dyDescent="0.5">
      <c r="A30" s="15" t="s">
        <v>265</v>
      </c>
      <c r="B30" s="39" t="s">
        <v>90</v>
      </c>
      <c r="C30" s="16">
        <v>1263738</v>
      </c>
      <c r="D30" s="15" t="s">
        <v>103</v>
      </c>
      <c r="E30" s="29" t="s">
        <v>709</v>
      </c>
      <c r="F30" s="24"/>
    </row>
    <row r="31" spans="1:6" ht="185.45" customHeight="1" x14ac:dyDescent="0.5">
      <c r="A31" s="15" t="s">
        <v>710</v>
      </c>
      <c r="B31" s="39" t="s">
        <v>90</v>
      </c>
      <c r="C31" s="16">
        <v>120000</v>
      </c>
      <c r="D31" s="15" t="s">
        <v>106</v>
      </c>
      <c r="E31" s="64" t="s">
        <v>711</v>
      </c>
    </row>
    <row r="32" spans="1:6" ht="243" customHeight="1" x14ac:dyDescent="0.5">
      <c r="A32" s="15" t="s">
        <v>712</v>
      </c>
      <c r="B32" s="39" t="s">
        <v>90</v>
      </c>
      <c r="C32" s="16">
        <v>17000</v>
      </c>
      <c r="D32" s="15" t="s">
        <v>106</v>
      </c>
      <c r="E32" s="278" t="s">
        <v>713</v>
      </c>
    </row>
    <row r="33" spans="1:7" s="23" customFormat="1" ht="92.45" customHeight="1" x14ac:dyDescent="0.5">
      <c r="A33" s="93" t="s">
        <v>714</v>
      </c>
      <c r="B33" s="213" t="s">
        <v>90</v>
      </c>
      <c r="C33" s="107">
        <v>300000</v>
      </c>
      <c r="D33" s="93" t="s">
        <v>103</v>
      </c>
      <c r="E33" s="64" t="s">
        <v>715</v>
      </c>
      <c r="F33" s="24"/>
    </row>
    <row r="34" spans="1:7" s="5" customFormat="1" ht="168.75" customHeight="1" x14ac:dyDescent="0.5">
      <c r="A34" s="279" t="s">
        <v>716</v>
      </c>
      <c r="B34" s="280" t="s">
        <v>90</v>
      </c>
      <c r="C34" s="414">
        <v>65136</v>
      </c>
      <c r="D34" s="279" t="s">
        <v>91</v>
      </c>
      <c r="E34" s="281" t="s">
        <v>717</v>
      </c>
      <c r="F34" s="2"/>
    </row>
    <row r="35" spans="1:7" ht="15" customHeight="1" x14ac:dyDescent="0.5">
      <c r="A35" s="13" t="s">
        <v>100</v>
      </c>
      <c r="B35" s="12"/>
      <c r="C35" s="33">
        <f>SUM(C26:C33)</f>
        <v>3073813</v>
      </c>
      <c r="D35" s="32"/>
      <c r="E35" s="31"/>
    </row>
    <row r="36" spans="1:7" ht="15.75" x14ac:dyDescent="0.5">
      <c r="A36" s="7"/>
      <c r="B36" s="7"/>
      <c r="C36" s="7"/>
      <c r="D36" s="7"/>
      <c r="E36" s="6"/>
    </row>
    <row r="37" spans="1:7" s="4" customFormat="1" ht="66.599999999999994" customHeight="1" x14ac:dyDescent="0.65">
      <c r="A37" s="22" t="s">
        <v>141</v>
      </c>
      <c r="B37" s="22"/>
      <c r="C37" s="22"/>
      <c r="D37" s="22"/>
      <c r="E37" s="21"/>
      <c r="F37" s="17"/>
    </row>
    <row r="38" spans="1:7" s="5" customFormat="1" ht="96.6" customHeight="1" x14ac:dyDescent="0.5">
      <c r="A38" s="20" t="s">
        <v>84</v>
      </c>
      <c r="B38" s="19" t="s">
        <v>101</v>
      </c>
      <c r="C38" s="19" t="s">
        <v>86</v>
      </c>
      <c r="D38" s="19" t="s">
        <v>87</v>
      </c>
      <c r="E38" s="18" t="s">
        <v>88</v>
      </c>
      <c r="F38" s="2"/>
    </row>
    <row r="39" spans="1:7" s="5" customFormat="1" ht="87.75" customHeight="1" x14ac:dyDescent="0.5">
      <c r="A39" s="15" t="s">
        <v>279</v>
      </c>
      <c r="B39" s="39" t="s">
        <v>280</v>
      </c>
      <c r="C39" s="16"/>
      <c r="D39" s="15"/>
      <c r="E39" s="29"/>
      <c r="F39" s="2"/>
    </row>
    <row r="40" spans="1:7" s="5" customFormat="1" ht="15.75" x14ac:dyDescent="0.5">
      <c r="A40" s="13" t="s">
        <v>100</v>
      </c>
      <c r="B40" s="12"/>
      <c r="C40" s="11">
        <f>SUM(C39:C39)</f>
        <v>0</v>
      </c>
      <c r="D40" s="26"/>
      <c r="E40" s="25"/>
      <c r="F40" s="2"/>
    </row>
    <row r="41" spans="1:7" s="4" customFormat="1" ht="15.75" x14ac:dyDescent="0.5">
      <c r="A41" s="7"/>
      <c r="B41" s="7"/>
      <c r="C41" s="7"/>
      <c r="D41" s="7"/>
      <c r="E41" s="6"/>
      <c r="F41" s="2"/>
    </row>
    <row r="42" spans="1:7" s="4" customFormat="1" ht="66.599999999999994" customHeight="1" x14ac:dyDescent="0.65">
      <c r="A42" s="22" t="s">
        <v>145</v>
      </c>
      <c r="B42" s="22"/>
      <c r="C42" s="22"/>
      <c r="D42" s="22"/>
      <c r="E42" s="21"/>
      <c r="F42" s="17"/>
      <c r="G42" s="1"/>
    </row>
    <row r="43" spans="1:7" ht="93.6" customHeight="1" x14ac:dyDescent="0.5">
      <c r="A43" s="20" t="s">
        <v>84</v>
      </c>
      <c r="B43" s="19" t="s">
        <v>101</v>
      </c>
      <c r="C43" s="19" t="s">
        <v>86</v>
      </c>
      <c r="D43" s="19" t="s">
        <v>87</v>
      </c>
      <c r="E43" s="18" t="s">
        <v>88</v>
      </c>
    </row>
    <row r="44" spans="1:7" ht="96" customHeight="1" x14ac:dyDescent="0.5">
      <c r="A44" s="15" t="s">
        <v>279</v>
      </c>
      <c r="B44" s="39" t="s">
        <v>280</v>
      </c>
      <c r="C44" s="16"/>
      <c r="D44" s="15"/>
      <c r="E44" s="29"/>
    </row>
    <row r="45" spans="1:7" ht="15.75" x14ac:dyDescent="0.5">
      <c r="A45" s="13" t="s">
        <v>100</v>
      </c>
      <c r="B45" s="12"/>
      <c r="C45" s="11">
        <f>SUM(C44:C44)</f>
        <v>0</v>
      </c>
      <c r="D45" s="26"/>
      <c r="E45" s="25"/>
    </row>
    <row r="46" spans="1:7" s="5" customFormat="1" ht="15.75" x14ac:dyDescent="0.5">
      <c r="A46" s="7"/>
      <c r="B46" s="7"/>
      <c r="C46" s="7"/>
      <c r="D46" s="7"/>
      <c r="E46" s="6"/>
      <c r="F46" s="2"/>
    </row>
    <row r="47" spans="1:7" s="28" customFormat="1" ht="66.599999999999994" customHeight="1" x14ac:dyDescent="0.65">
      <c r="A47" s="22" t="s">
        <v>150</v>
      </c>
      <c r="B47" s="22"/>
      <c r="C47" s="22"/>
      <c r="D47" s="22"/>
      <c r="E47" s="21"/>
      <c r="F47" s="17"/>
    </row>
    <row r="48" spans="1:7" s="4" customFormat="1" ht="102" customHeight="1" x14ac:dyDescent="0.5">
      <c r="A48" s="20" t="s">
        <v>84</v>
      </c>
      <c r="B48" s="19" t="s">
        <v>101</v>
      </c>
      <c r="C48" s="19" t="s">
        <v>86</v>
      </c>
      <c r="D48" s="19" t="s">
        <v>87</v>
      </c>
      <c r="E48" s="18" t="s">
        <v>88</v>
      </c>
      <c r="F48" s="2"/>
      <c r="G48" s="1"/>
    </row>
    <row r="49" spans="1:7" ht="109.35" customHeight="1" x14ac:dyDescent="0.5">
      <c r="A49" s="15" t="s">
        <v>279</v>
      </c>
      <c r="B49" s="39" t="s">
        <v>280</v>
      </c>
      <c r="C49" s="16"/>
      <c r="D49" s="15"/>
      <c r="E49" s="29"/>
    </row>
    <row r="50" spans="1:7" s="23" customFormat="1" ht="74.25" customHeight="1" x14ac:dyDescent="0.5">
      <c r="A50" s="15" t="s">
        <v>144</v>
      </c>
      <c r="B50" s="39"/>
      <c r="C50" s="16"/>
      <c r="D50" s="15"/>
      <c r="E50" s="27"/>
      <c r="F50" s="24"/>
      <c r="G50" s="1"/>
    </row>
    <row r="51" spans="1:7" ht="15.75" x14ac:dyDescent="0.5">
      <c r="A51" s="13" t="s">
        <v>100</v>
      </c>
      <c r="B51" s="12"/>
      <c r="C51" s="11">
        <f>SUM(C49:C50)</f>
        <v>0</v>
      </c>
      <c r="D51" s="26"/>
      <c r="E51" s="25"/>
    </row>
    <row r="52" spans="1:7" ht="15.75" x14ac:dyDescent="0.5">
      <c r="A52" s="7"/>
      <c r="B52" s="7"/>
      <c r="C52" s="7"/>
      <c r="D52" s="7"/>
      <c r="E52" s="6"/>
    </row>
    <row r="53" spans="1:7" s="4" customFormat="1" ht="66.599999999999994" customHeight="1" x14ac:dyDescent="0.65">
      <c r="A53" s="22" t="s">
        <v>154</v>
      </c>
      <c r="B53" s="22"/>
      <c r="C53" s="22"/>
      <c r="D53" s="22"/>
      <c r="E53" s="21"/>
      <c r="F53" s="17"/>
    </row>
    <row r="54" spans="1:7" s="5" customFormat="1" ht="96" customHeight="1" x14ac:dyDescent="0.5">
      <c r="A54" s="20" t="s">
        <v>84</v>
      </c>
      <c r="B54" s="19" t="s">
        <v>101</v>
      </c>
      <c r="C54" s="19" t="s">
        <v>86</v>
      </c>
      <c r="D54" s="19" t="s">
        <v>87</v>
      </c>
      <c r="E54" s="18" t="s">
        <v>88</v>
      </c>
      <c r="F54" s="2"/>
    </row>
    <row r="55" spans="1:7" s="5" customFormat="1" ht="175.25" customHeight="1" x14ac:dyDescent="0.5">
      <c r="A55" s="15" t="s">
        <v>718</v>
      </c>
      <c r="B55" s="39" t="s">
        <v>90</v>
      </c>
      <c r="C55" s="274">
        <v>54096</v>
      </c>
      <c r="D55" s="15" t="s">
        <v>719</v>
      </c>
      <c r="E55" s="278" t="s">
        <v>720</v>
      </c>
      <c r="F55" s="2"/>
    </row>
    <row r="56" spans="1:7" s="5" customFormat="1" ht="173.25" x14ac:dyDescent="0.5">
      <c r="A56" s="15" t="s">
        <v>721</v>
      </c>
      <c r="B56" s="39" t="s">
        <v>120</v>
      </c>
      <c r="C56" s="16">
        <v>2010000</v>
      </c>
      <c r="D56" s="15" t="s">
        <v>106</v>
      </c>
      <c r="E56" s="64" t="s">
        <v>722</v>
      </c>
      <c r="F56" s="2"/>
    </row>
    <row r="57" spans="1:7" s="5" customFormat="1" ht="94.5" x14ac:dyDescent="0.5">
      <c r="A57" s="93" t="s">
        <v>723</v>
      </c>
      <c r="B57" s="213" t="s">
        <v>280</v>
      </c>
      <c r="C57" s="107">
        <v>0</v>
      </c>
      <c r="D57" s="93" t="s">
        <v>98</v>
      </c>
      <c r="E57" s="64" t="s">
        <v>724</v>
      </c>
      <c r="F57" s="2"/>
    </row>
    <row r="58" spans="1:7" s="5" customFormat="1" ht="16.149999999999999" thickBot="1" x14ac:dyDescent="0.55000000000000004">
      <c r="A58" s="13" t="s">
        <v>100</v>
      </c>
      <c r="B58" s="12"/>
      <c r="C58" s="11">
        <f>SUM(C55:C56)</f>
        <v>2064096</v>
      </c>
      <c r="D58" s="7"/>
      <c r="E58" s="6"/>
      <c r="F58" s="2"/>
    </row>
    <row r="59" spans="1:7" s="4" customFormat="1" ht="25.5" customHeight="1" thickBot="1" x14ac:dyDescent="0.55000000000000004">
      <c r="A59" s="10" t="s">
        <v>7</v>
      </c>
      <c r="B59" s="9"/>
      <c r="C59" s="8">
        <f>SUM(C58,C51,C45,C40,C35,C23,C13)</f>
        <v>5656418.7000000002</v>
      </c>
      <c r="D59" s="7"/>
      <c r="E59" s="6"/>
      <c r="F59" s="2"/>
      <c r="G59" s="1"/>
    </row>
    <row r="60" spans="1:7" ht="15.75" x14ac:dyDescent="0.5">
      <c r="A60" s="1" t="s">
        <v>164</v>
      </c>
    </row>
    <row r="61" spans="1:7" ht="15.75" x14ac:dyDescent="0.5"/>
    <row r="64" spans="1:7" ht="15.75" x14ac:dyDescent="0.5"/>
    <row r="65" ht="15.75" x14ac:dyDescent="0.5"/>
    <row r="67" ht="15.75" x14ac:dyDescent="0.5"/>
    <row r="68" ht="15.75" x14ac:dyDescent="0.5"/>
    <row r="69" ht="15.75" x14ac:dyDescent="0.5"/>
    <row r="70" ht="15.75" x14ac:dyDescent="0.5"/>
    <row r="71" ht="15.75" x14ac:dyDescent="0.5"/>
    <row r="80" ht="15.75" x14ac:dyDescent="0.5"/>
    <row r="81" ht="15.75" x14ac:dyDescent="0.5"/>
    <row r="82" ht="15.75" x14ac:dyDescent="0.5"/>
    <row r="83" ht="15.75" x14ac:dyDescent="0.5"/>
    <row r="84" ht="15.75" x14ac:dyDescent="0.5"/>
    <row r="85" ht="15.75" x14ac:dyDescent="0.5"/>
    <row r="86" ht="15.75" x14ac:dyDescent="0.5"/>
    <row r="87" ht="15.75" x14ac:dyDescent="0.5"/>
    <row r="88" ht="15.75" x14ac:dyDescent="0.5"/>
    <row r="89" ht="15.75" x14ac:dyDescent="0.5"/>
    <row r="90" ht="15.75" x14ac:dyDescent="0.5"/>
    <row r="91" ht="15.75" x14ac:dyDescent="0.5"/>
  </sheetData>
  <sheetProtection formatCells="0"/>
  <protectedRanges>
    <protectedRange sqref="G13:XFD15 A38 A43 A48 A53 E38 E43 E48" name="Range2"/>
    <protectedRange sqref="A5:E7 A4:D4" name="Range1"/>
    <protectedRange sqref="E4" name="Range1_2_1"/>
    <protectedRange sqref="B38:D38 B42:D43 B47:D48 B53:D54 A11:D12 C37:D37 B39 B44 B56:D57 B17:D22 B55 B34 B27:D33" name="Range2_1_1"/>
    <protectedRange sqref="A17:A18 A21:A22" name="Range2_3"/>
    <protectedRange sqref="A54" name="Range2_7"/>
    <protectedRange sqref="E56:E57 A56:A57 A19:A20 A27:A33" name="Range2_4_2"/>
    <protectedRange sqref="A37" name="Range2_5"/>
    <protectedRange sqref="A42" name="Range2_6"/>
    <protectedRange sqref="E31" name="Range2_4_2_2"/>
  </protectedRanges>
  <dataValidations xWindow="1614" yWindow="758" count="6">
    <dataValidation allowBlank="1" showInputMessage="1" showErrorMessage="1" prompt="Enter a brief name or title to label the activity/activities" sqref="A37:A38 A42:A43 A11:A12 A47:A48 A53:A54 A56:A57 A17:A22 A27:A34" xr:uid="{6AE1197A-3ED6-40FB-BB8B-E2FDDDA6BCC7}"/>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2:E43 E37:E38 E12 E53:E54 E47:E48 E56:E57 E17:E22 E27:E34" xr:uid="{B3CFC8EA-7BCE-499F-88CB-6C4BBB2FF564}"/>
    <dataValidation allowBlank="1" showInputMessage="1" showErrorMessage="1" promptTitle="Questions to Address:" sqref="A4:D7" xr:uid="{EE0BDF01-47D4-4962-9746-2095F4FC9ABB}"/>
    <dataValidation allowBlank="1" showInputMessage="1" showErrorMessage="1" promptTitle="Overall narrative for the year" prompt="Enter a description of the Board's overall plan" sqref="E4:E5" xr:uid="{59ADE753-E062-41B2-9B6D-445A34456C5B}"/>
    <dataValidation allowBlank="1" showInputMessage="1" showErrorMessage="1" promptTitle="Overall narrative for the year" prompt="If the Board selects &quot;both&quot; on the above line, describe in detail how this is coordinated." sqref="E7" xr:uid="{2C4569AE-A157-4E68-A441-98D54031D851}"/>
    <dataValidation allowBlank="1" showInputMessage="1" showErrorMessage="1" prompt="Place the activty's estimated expenditure amount in the cell._x000a_" sqref="C11:C12 C53:C54 C37:C38 C42:C43 C47:C48 C56:C57 C17:C22 C27:C34" xr:uid="{5480D693-530B-4CD2-94A9-6E3F5C41E856}"/>
  </dataValidations>
  <printOptions horizontalCentered="1"/>
  <pageMargins left="0.25" right="0.25" top="0.61848958333333304" bottom="0.75" header="0.3" footer="0.3"/>
  <pageSetup scale="52"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&amp;N_x000D_&amp;1#&amp;"Calibri"&amp;11&amp;KFF0000 Sensitive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3C3C-DE60-4CCB-91C3-762DE5244A70}">
  <sheetPr>
    <tabColor theme="5" tint="-0.249977111117893"/>
    <pageSetUpPr fitToPage="1"/>
  </sheetPr>
  <dimension ref="A1:F85"/>
  <sheetViews>
    <sheetView topLeftCell="A46" zoomScale="80" zoomScaleNormal="80" workbookViewId="0">
      <selection activeCell="C31" sqref="C31"/>
    </sheetView>
  </sheetViews>
  <sheetFormatPr defaultColWidth="0" defaultRowHeight="0" customHeight="1" zeroHeight="1" x14ac:dyDescent="0.5"/>
  <cols>
    <col min="1" max="1" width="33.53125" style="1" customWidth="1"/>
    <col min="2" max="2" width="16.46484375" style="1" customWidth="1"/>
    <col min="3" max="3" width="25.6640625" style="1" bestFit="1" customWidth="1"/>
    <col min="4" max="4" width="16.46484375" style="1" customWidth="1"/>
    <col min="5" max="5" width="145.33203125" style="3" customWidth="1"/>
    <col min="6" max="6" width="1.53125" style="2" hidden="1" customWidth="1"/>
    <col min="7" max="7" width="0" style="1" hidden="1" customWidth="1"/>
    <col min="8" max="16384" width="0" style="1" hidden="1"/>
  </cols>
  <sheetData>
    <row r="1" spans="1:6" s="59" customFormat="1" ht="21" x14ac:dyDescent="0.65">
      <c r="A1" s="419" t="s">
        <v>725</v>
      </c>
      <c r="B1" s="62"/>
      <c r="C1" s="62"/>
      <c r="D1" s="62"/>
      <c r="E1" s="61"/>
      <c r="F1" s="60"/>
    </row>
    <row r="2" spans="1:6" s="55" customFormat="1" ht="26.1" customHeight="1" x14ac:dyDescent="0.45">
      <c r="A2" s="58" t="str">
        <f>CONCATENATE("FFY ", [18]Instructions!$B$9, " Annual Expenditure Plan")</f>
        <v>FFY 2025 Annual Expenditure Plan</v>
      </c>
      <c r="B2" s="58"/>
      <c r="C2" s="58"/>
      <c r="D2" s="58"/>
      <c r="E2" s="57"/>
      <c r="F2" s="56"/>
    </row>
    <row r="3" spans="1:6" ht="22.35" customHeight="1" x14ac:dyDescent="0.5">
      <c r="A3" s="54" t="s">
        <v>76</v>
      </c>
      <c r="B3" s="54"/>
      <c r="C3" s="54"/>
      <c r="D3" s="54"/>
      <c r="E3" s="53"/>
    </row>
    <row r="4" spans="1:6" ht="393.75" x14ac:dyDescent="0.5">
      <c r="A4" s="44" t="s">
        <v>77</v>
      </c>
      <c r="B4" s="44"/>
      <c r="C4" s="44"/>
      <c r="D4" s="44"/>
      <c r="E4" s="211" t="s">
        <v>726</v>
      </c>
    </row>
    <row r="5" spans="1:6" ht="15.75" x14ac:dyDescent="0.5">
      <c r="A5" s="51"/>
      <c r="B5" s="51"/>
      <c r="C5" s="51"/>
      <c r="D5" s="51"/>
      <c r="E5" s="50"/>
    </row>
    <row r="6" spans="1:6" ht="20.100000000000001" customHeight="1" x14ac:dyDescent="0.5">
      <c r="A6" s="49" t="s">
        <v>79</v>
      </c>
      <c r="B6" s="48"/>
      <c r="C6" s="48"/>
      <c r="D6" s="47"/>
      <c r="E6" s="46" t="s">
        <v>9</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94.5" x14ac:dyDescent="0.5">
      <c r="A11" s="302" t="s">
        <v>727</v>
      </c>
      <c r="B11" s="39" t="s">
        <v>306</v>
      </c>
      <c r="C11" s="16">
        <v>10000</v>
      </c>
      <c r="D11" s="15" t="s">
        <v>728</v>
      </c>
      <c r="E11" s="64" t="s">
        <v>729</v>
      </c>
      <c r="F11" s="2"/>
    </row>
    <row r="12" spans="1:6" s="4" customFormat="1" ht="110.25" x14ac:dyDescent="0.5">
      <c r="A12" s="302" t="s">
        <v>730</v>
      </c>
      <c r="B12" s="39" t="s">
        <v>120</v>
      </c>
      <c r="C12" s="16">
        <v>30000</v>
      </c>
      <c r="D12" s="15" t="s">
        <v>91</v>
      </c>
      <c r="E12" s="64" t="s">
        <v>731</v>
      </c>
      <c r="F12" s="2"/>
    </row>
    <row r="13" spans="1:6" s="4" customFormat="1" ht="122.45" customHeight="1" x14ac:dyDescent="0.5">
      <c r="A13" s="302" t="s">
        <v>97</v>
      </c>
      <c r="B13" s="39" t="s">
        <v>120</v>
      </c>
      <c r="C13" s="16">
        <v>8000</v>
      </c>
      <c r="D13" s="15" t="s">
        <v>103</v>
      </c>
      <c r="E13" s="64" t="s">
        <v>732</v>
      </c>
      <c r="F13" s="2"/>
    </row>
    <row r="14" spans="1:6" s="30" customFormat="1" ht="15" customHeight="1" x14ac:dyDescent="0.5">
      <c r="A14" s="13" t="s">
        <v>100</v>
      </c>
      <c r="B14" s="38"/>
      <c r="C14" s="37">
        <f>SUM(C11:C13)</f>
        <v>48000</v>
      </c>
      <c r="D14" s="32"/>
      <c r="E14" s="181"/>
      <c r="F14" s="24"/>
    </row>
    <row r="15" spans="1:6" s="5" customFormat="1" ht="59.75" customHeight="1" x14ac:dyDescent="0.65">
      <c r="A15" s="210" t="s">
        <v>1</v>
      </c>
      <c r="B15" s="210"/>
      <c r="C15" s="210"/>
      <c r="D15" s="210"/>
      <c r="E15" s="209"/>
      <c r="F15" s="2"/>
    </row>
    <row r="16" spans="1:6" s="5" customFormat="1" ht="21" hidden="1" x14ac:dyDescent="0.65">
      <c r="A16" s="22" t="s">
        <v>1</v>
      </c>
      <c r="B16" s="22"/>
      <c r="C16" s="22"/>
      <c r="D16" s="22"/>
      <c r="E16" s="181"/>
      <c r="F16" s="2"/>
    </row>
    <row r="17" spans="1:6" s="4" customFormat="1" ht="66.599999999999994" customHeight="1" x14ac:dyDescent="0.45">
      <c r="A17" s="20" t="s">
        <v>84</v>
      </c>
      <c r="B17" s="19" t="s">
        <v>101</v>
      </c>
      <c r="C17" s="19" t="s">
        <v>86</v>
      </c>
      <c r="D17" s="19" t="s">
        <v>87</v>
      </c>
      <c r="E17" s="18" t="s">
        <v>88</v>
      </c>
      <c r="F17" s="17"/>
    </row>
    <row r="18" spans="1:6" ht="104.75" customHeight="1" x14ac:dyDescent="0.5">
      <c r="A18" s="302" t="s">
        <v>733</v>
      </c>
      <c r="B18" s="15" t="s">
        <v>734</v>
      </c>
      <c r="C18" s="16">
        <v>152125</v>
      </c>
      <c r="D18" s="15" t="s">
        <v>735</v>
      </c>
      <c r="E18" s="64" t="s">
        <v>736</v>
      </c>
    </row>
    <row r="19" spans="1:6" ht="109.5" customHeight="1" x14ac:dyDescent="0.5">
      <c r="A19" s="302" t="s">
        <v>381</v>
      </c>
      <c r="B19" s="15" t="s">
        <v>120</v>
      </c>
      <c r="C19" s="16">
        <v>20000</v>
      </c>
      <c r="D19" s="15" t="s">
        <v>728</v>
      </c>
      <c r="E19" s="64" t="s">
        <v>737</v>
      </c>
    </row>
    <row r="20" spans="1:6" ht="94.5" x14ac:dyDescent="0.5">
      <c r="A20" s="302" t="s">
        <v>608</v>
      </c>
      <c r="B20" s="15" t="s">
        <v>120</v>
      </c>
      <c r="C20" s="16">
        <v>8000</v>
      </c>
      <c r="D20" s="15" t="s">
        <v>728</v>
      </c>
      <c r="E20" s="64" t="s">
        <v>738</v>
      </c>
    </row>
    <row r="21" spans="1:6" ht="94.5" x14ac:dyDescent="0.5">
      <c r="A21" s="302" t="s">
        <v>739</v>
      </c>
      <c r="B21" s="15" t="s">
        <v>120</v>
      </c>
      <c r="C21" s="16">
        <v>10000</v>
      </c>
      <c r="D21" s="15" t="s">
        <v>91</v>
      </c>
      <c r="E21" s="64" t="s">
        <v>740</v>
      </c>
    </row>
    <row r="22" spans="1:6" ht="127.25" customHeight="1" x14ac:dyDescent="0.5">
      <c r="A22" s="302" t="s">
        <v>741</v>
      </c>
      <c r="B22" s="15" t="s">
        <v>120</v>
      </c>
      <c r="C22" s="16">
        <v>30000</v>
      </c>
      <c r="D22" s="15" t="s">
        <v>103</v>
      </c>
      <c r="E22" s="29" t="s">
        <v>742</v>
      </c>
    </row>
    <row r="23" spans="1:6" s="23" customFormat="1" ht="14.85" customHeight="1" x14ac:dyDescent="0.5">
      <c r="A23" s="13" t="s">
        <v>100</v>
      </c>
      <c r="B23" s="38"/>
      <c r="C23" s="37">
        <f>SUM(C18:C22)</f>
        <v>220125</v>
      </c>
      <c r="D23" s="26"/>
      <c r="E23" s="25"/>
      <c r="F23" s="24"/>
    </row>
    <row r="24" spans="1:6" ht="14.85" customHeight="1" x14ac:dyDescent="0.5">
      <c r="A24" s="7"/>
      <c r="B24" s="7"/>
      <c r="C24" s="7"/>
      <c r="D24" s="7"/>
      <c r="E24" s="6"/>
    </row>
    <row r="25" spans="1:6" ht="21" x14ac:dyDescent="0.65">
      <c r="A25" s="22" t="s">
        <v>118</v>
      </c>
      <c r="B25" s="22"/>
      <c r="C25" s="22"/>
      <c r="D25" s="22"/>
      <c r="E25" s="21"/>
    </row>
    <row r="26" spans="1:6" s="28" customFormat="1" ht="66.599999999999994" customHeight="1" x14ac:dyDescent="0.45">
      <c r="A26" s="20" t="s">
        <v>84</v>
      </c>
      <c r="B26" s="19" t="s">
        <v>101</v>
      </c>
      <c r="C26" s="19" t="s">
        <v>86</v>
      </c>
      <c r="D26" s="19" t="s">
        <v>87</v>
      </c>
      <c r="E26" s="18" t="s">
        <v>88</v>
      </c>
      <c r="F26" s="17"/>
    </row>
    <row r="27" spans="1:6" s="5" customFormat="1" ht="147.6" customHeight="1" x14ac:dyDescent="0.5">
      <c r="A27" s="302" t="s">
        <v>743</v>
      </c>
      <c r="B27" s="39" t="s">
        <v>90</v>
      </c>
      <c r="C27" s="16">
        <v>5000</v>
      </c>
      <c r="D27" s="15" t="s">
        <v>98</v>
      </c>
      <c r="E27" s="64" t="s">
        <v>744</v>
      </c>
      <c r="F27" s="2"/>
    </row>
    <row r="28" spans="1:6" s="5" customFormat="1" ht="115.25" customHeight="1" x14ac:dyDescent="0.5">
      <c r="A28" s="302" t="s">
        <v>269</v>
      </c>
      <c r="B28" s="39" t="s">
        <v>350</v>
      </c>
      <c r="C28" s="16">
        <v>25000</v>
      </c>
      <c r="D28" s="15" t="s">
        <v>106</v>
      </c>
      <c r="E28" s="64" t="s">
        <v>745</v>
      </c>
      <c r="F28" s="2"/>
    </row>
    <row r="29" spans="1:6" s="5" customFormat="1" ht="115.25" customHeight="1" x14ac:dyDescent="0.5">
      <c r="A29" s="302" t="s">
        <v>195</v>
      </c>
      <c r="B29" s="39" t="s">
        <v>90</v>
      </c>
      <c r="C29" s="16">
        <v>277317</v>
      </c>
      <c r="D29" s="15" t="s">
        <v>103</v>
      </c>
      <c r="E29" s="418" t="s">
        <v>746</v>
      </c>
      <c r="F29" s="2"/>
    </row>
    <row r="30" spans="1:6" s="5" customFormat="1" ht="140" customHeight="1" x14ac:dyDescent="0.5">
      <c r="A30" s="302" t="s">
        <v>747</v>
      </c>
      <c r="B30" s="39" t="s">
        <v>350</v>
      </c>
      <c r="C30" s="16">
        <v>10000</v>
      </c>
      <c r="D30" s="15" t="s">
        <v>106</v>
      </c>
      <c r="E30" s="64" t="s">
        <v>748</v>
      </c>
      <c r="F30" s="2"/>
    </row>
    <row r="31" spans="1:6" ht="126" x14ac:dyDescent="0.5">
      <c r="A31" s="302" t="s">
        <v>730</v>
      </c>
      <c r="B31" s="39" t="s">
        <v>749</v>
      </c>
      <c r="C31" s="16">
        <v>96400</v>
      </c>
      <c r="D31" s="15" t="s">
        <v>106</v>
      </c>
      <c r="E31" s="64" t="s">
        <v>750</v>
      </c>
    </row>
    <row r="32" spans="1:6" s="23" customFormat="1" ht="15" customHeight="1" x14ac:dyDescent="0.5">
      <c r="A32" s="13" t="s">
        <v>100</v>
      </c>
      <c r="B32" s="12"/>
      <c r="C32" s="33">
        <f>SUM(C27:C31)</f>
        <v>413717</v>
      </c>
      <c r="D32" s="32"/>
      <c r="E32" s="31"/>
      <c r="F32" s="24"/>
    </row>
    <row r="33" spans="1:6" ht="15" customHeight="1" x14ac:dyDescent="0.5">
      <c r="A33" s="7"/>
      <c r="B33" s="7"/>
      <c r="C33" s="7"/>
      <c r="D33" s="7"/>
      <c r="E33" s="6"/>
    </row>
    <row r="34" spans="1:6" ht="21" x14ac:dyDescent="0.65">
      <c r="A34" s="22" t="s">
        <v>141</v>
      </c>
      <c r="B34" s="22"/>
      <c r="C34" s="22"/>
      <c r="D34" s="22"/>
      <c r="E34" s="21"/>
    </row>
    <row r="35" spans="1:6" s="4" customFormat="1" ht="66.599999999999994" customHeight="1" x14ac:dyDescent="0.45">
      <c r="A35" s="20" t="s">
        <v>84</v>
      </c>
      <c r="B35" s="19" t="s">
        <v>101</v>
      </c>
      <c r="C35" s="19" t="s">
        <v>86</v>
      </c>
      <c r="D35" s="19" t="s">
        <v>87</v>
      </c>
      <c r="E35" s="18" t="s">
        <v>88</v>
      </c>
      <c r="F35" s="17"/>
    </row>
    <row r="36" spans="1:6" s="5" customFormat="1" ht="127.25" customHeight="1" x14ac:dyDescent="0.5">
      <c r="A36" s="302" t="s">
        <v>751</v>
      </c>
      <c r="B36" s="39" t="s">
        <v>90</v>
      </c>
      <c r="C36" s="16">
        <v>8000</v>
      </c>
      <c r="D36" s="15" t="s">
        <v>728</v>
      </c>
      <c r="E36" s="64" t="s">
        <v>752</v>
      </c>
      <c r="F36" s="2"/>
    </row>
    <row r="37" spans="1:6" s="30" customFormat="1" ht="15.75" x14ac:dyDescent="0.5">
      <c r="A37" s="13" t="s">
        <v>100</v>
      </c>
      <c r="B37" s="12"/>
      <c r="C37" s="11">
        <f>SUM(C36:C36)</f>
        <v>8000</v>
      </c>
      <c r="D37" s="26"/>
      <c r="E37" s="25"/>
      <c r="F37" s="24"/>
    </row>
    <row r="38" spans="1:6" s="5" customFormat="1" ht="15.75" x14ac:dyDescent="0.5">
      <c r="A38" s="7"/>
      <c r="B38" s="7"/>
      <c r="C38" s="7"/>
      <c r="D38" s="7"/>
      <c r="E38" s="6"/>
      <c r="F38" s="2"/>
    </row>
    <row r="39" spans="1:6" s="4" customFormat="1" ht="21" x14ac:dyDescent="0.65">
      <c r="A39" s="22" t="s">
        <v>145</v>
      </c>
      <c r="B39" s="22"/>
      <c r="C39" s="22"/>
      <c r="D39" s="22"/>
      <c r="E39" s="21"/>
      <c r="F39" s="2"/>
    </row>
    <row r="40" spans="1:6" s="4" customFormat="1" ht="66.599999999999994" customHeight="1" x14ac:dyDescent="0.45">
      <c r="A40" s="20" t="s">
        <v>84</v>
      </c>
      <c r="B40" s="19" t="s">
        <v>101</v>
      </c>
      <c r="C40" s="19" t="s">
        <v>86</v>
      </c>
      <c r="D40" s="19" t="s">
        <v>87</v>
      </c>
      <c r="E40" s="18" t="s">
        <v>88</v>
      </c>
      <c r="F40" s="17"/>
    </row>
    <row r="41" spans="1:6" ht="153" customHeight="1" x14ac:dyDescent="0.5">
      <c r="A41" s="302" t="s">
        <v>146</v>
      </c>
      <c r="B41" s="39" t="s">
        <v>90</v>
      </c>
      <c r="C41" s="16">
        <v>10000</v>
      </c>
      <c r="D41" s="15" t="s">
        <v>106</v>
      </c>
      <c r="E41" s="64" t="s">
        <v>753</v>
      </c>
    </row>
    <row r="42" spans="1:6" s="23" customFormat="1" ht="15.75" x14ac:dyDescent="0.5">
      <c r="A42" s="13" t="s">
        <v>100</v>
      </c>
      <c r="B42" s="12"/>
      <c r="C42" s="11">
        <f>SUM(C41:C41)</f>
        <v>10000</v>
      </c>
      <c r="D42" s="26"/>
      <c r="E42" s="25"/>
      <c r="F42" s="24"/>
    </row>
    <row r="43" spans="1:6" ht="15.75" x14ac:dyDescent="0.5">
      <c r="A43" s="7"/>
      <c r="B43" s="7"/>
      <c r="C43" s="7"/>
      <c r="D43" s="7"/>
      <c r="E43" s="6"/>
    </row>
    <row r="44" spans="1:6" s="5" customFormat="1" ht="21" x14ac:dyDescent="0.65">
      <c r="A44" s="22" t="s">
        <v>150</v>
      </c>
      <c r="B44" s="22"/>
      <c r="C44" s="22"/>
      <c r="D44" s="22"/>
      <c r="E44" s="21"/>
      <c r="F44" s="2"/>
    </row>
    <row r="45" spans="1:6" s="28" customFormat="1" ht="66.599999999999994" customHeight="1" x14ac:dyDescent="0.45">
      <c r="A45" s="20" t="s">
        <v>84</v>
      </c>
      <c r="B45" s="19" t="s">
        <v>101</v>
      </c>
      <c r="C45" s="19" t="s">
        <v>86</v>
      </c>
      <c r="D45" s="19" t="s">
        <v>87</v>
      </c>
      <c r="E45" s="18" t="s">
        <v>88</v>
      </c>
      <c r="F45" s="17"/>
    </row>
    <row r="46" spans="1:6" s="4" customFormat="1" ht="102" customHeight="1" x14ac:dyDescent="0.5">
      <c r="A46" s="302" t="s">
        <v>151</v>
      </c>
      <c r="B46" s="39" t="s">
        <v>120</v>
      </c>
      <c r="C46" s="16">
        <v>1600</v>
      </c>
      <c r="D46" s="15" t="s">
        <v>91</v>
      </c>
      <c r="E46" s="29" t="s">
        <v>754</v>
      </c>
      <c r="F46" s="2"/>
    </row>
    <row r="47" spans="1:6" s="23" customFormat="1" ht="15.75" x14ac:dyDescent="0.5">
      <c r="A47" s="13" t="s">
        <v>100</v>
      </c>
      <c r="B47" s="12"/>
      <c r="C47" s="11">
        <f>SUM(C46:C46)</f>
        <v>1600</v>
      </c>
      <c r="D47" s="26"/>
      <c r="E47" s="25"/>
      <c r="F47" s="24"/>
    </row>
    <row r="48" spans="1:6" ht="15.75" x14ac:dyDescent="0.5">
      <c r="A48" s="7"/>
      <c r="B48" s="7"/>
      <c r="C48" s="7"/>
      <c r="D48" s="7"/>
      <c r="E48" s="6"/>
    </row>
    <row r="49" spans="1:6" ht="21" x14ac:dyDescent="0.65">
      <c r="A49" s="22" t="s">
        <v>154</v>
      </c>
      <c r="B49" s="22"/>
      <c r="C49" s="22"/>
      <c r="D49" s="22"/>
      <c r="E49" s="21"/>
    </row>
    <row r="50" spans="1:6" s="4" customFormat="1" ht="66.599999999999994" customHeight="1" x14ac:dyDescent="0.45">
      <c r="A50" s="20" t="s">
        <v>84</v>
      </c>
      <c r="B50" s="19" t="s">
        <v>101</v>
      </c>
      <c r="C50" s="19" t="s">
        <v>86</v>
      </c>
      <c r="D50" s="19" t="s">
        <v>87</v>
      </c>
      <c r="E50" s="18" t="s">
        <v>88</v>
      </c>
      <c r="F50" s="17"/>
    </row>
    <row r="51" spans="1:6" s="5" customFormat="1" ht="126" x14ac:dyDescent="0.5">
      <c r="A51" s="302" t="s">
        <v>755</v>
      </c>
      <c r="B51" s="39" t="s">
        <v>90</v>
      </c>
      <c r="C51" s="16">
        <v>30000</v>
      </c>
      <c r="D51" s="15" t="s">
        <v>91</v>
      </c>
      <c r="E51" s="29" t="s">
        <v>756</v>
      </c>
      <c r="F51" s="2"/>
    </row>
    <row r="52" spans="1:6" s="5" customFormat="1" ht="16.149999999999999" thickBot="1" x14ac:dyDescent="0.55000000000000004">
      <c r="A52" s="13" t="s">
        <v>100</v>
      </c>
      <c r="B52" s="12"/>
      <c r="C52" s="11">
        <f>SUM(C51:C51)</f>
        <v>30000</v>
      </c>
      <c r="D52" s="7"/>
      <c r="E52" s="6"/>
      <c r="F52" s="2"/>
    </row>
    <row r="53" spans="1:6" s="5" customFormat="1" ht="23.65" thickBot="1" x14ac:dyDescent="0.55000000000000004">
      <c r="A53" s="10" t="s">
        <v>7</v>
      </c>
      <c r="B53" s="9"/>
      <c r="C53" s="8">
        <f>SUM(C52,C47,C42,C37,C32,C23,C14)</f>
        <v>731442</v>
      </c>
      <c r="D53" s="7"/>
      <c r="E53" s="6"/>
      <c r="F53" s="2"/>
    </row>
    <row r="54" spans="1:6" s="4" customFormat="1" ht="13.35" customHeight="1" x14ac:dyDescent="0.5">
      <c r="A54" s="1" t="s">
        <v>164</v>
      </c>
      <c r="B54" s="1"/>
      <c r="C54" s="1"/>
      <c r="D54" s="1"/>
      <c r="E54" s="3"/>
      <c r="F54" s="2"/>
    </row>
    <row r="55" spans="1:6" ht="15.75" x14ac:dyDescent="0.5"/>
    <row r="56" spans="1:6" ht="15.75" x14ac:dyDescent="0.5"/>
    <row r="57" spans="1:6" ht="15.75" x14ac:dyDescent="0.5"/>
    <row r="60" spans="1:6" ht="15.75" x14ac:dyDescent="0.5"/>
    <row r="61" spans="1:6" ht="15.75" x14ac:dyDescent="0.5"/>
    <row r="62" spans="1:6" ht="15.75" x14ac:dyDescent="0.5"/>
    <row r="63" spans="1:6" ht="15.75" x14ac:dyDescent="0.5"/>
    <row r="64" spans="1:6" ht="15.75" x14ac:dyDescent="0.5"/>
    <row r="65" ht="15.75" x14ac:dyDescent="0.5"/>
    <row r="66" ht="15.75" x14ac:dyDescent="0.5"/>
    <row r="67" ht="15.75" x14ac:dyDescent="0.5"/>
    <row r="76" ht="15.75" x14ac:dyDescent="0.5"/>
    <row r="77" ht="15.75" x14ac:dyDescent="0.5"/>
    <row r="78" ht="15.75" x14ac:dyDescent="0.5"/>
    <row r="79" ht="15.75" x14ac:dyDescent="0.5"/>
    <row r="80" ht="15.75" x14ac:dyDescent="0.5"/>
    <row r="81" ht="15.75" x14ac:dyDescent="0.5"/>
    <row r="82" ht="15.75" x14ac:dyDescent="0.5"/>
    <row r="83" ht="15.75" x14ac:dyDescent="0.5"/>
    <row r="84" ht="15.75" x14ac:dyDescent="0.5"/>
    <row r="85" ht="15.75" x14ac:dyDescent="0.5"/>
  </sheetData>
  <sheetProtection formatCells="0"/>
  <protectedRanges>
    <protectedRange sqref="G14:XFD16" name="Range2"/>
    <protectedRange sqref="A5:E7 A4:D4" name="Range1"/>
    <protectedRange sqref="A50" name="Range2_1"/>
    <protectedRange sqref="A40" name="Range2_6_1"/>
    <protectedRange sqref="A30" name="Range2_4_2_4"/>
    <protectedRange sqref="A19:A20" name="Range2_3_1"/>
    <protectedRange sqref="A11" name="Range2_1_1_1"/>
    <protectedRange sqref="E4" name="Range1_2_1_1"/>
    <protectedRange sqref="A13" name="Range2_1_1_2"/>
    <protectedRange sqref="E13" name="Range2_2_1_1_3"/>
    <protectedRange sqref="E11" name="Range2_1_5"/>
    <protectedRange sqref="E18" name="Range2_2_1"/>
    <protectedRange sqref="A21:A22" name="Range2_2_2"/>
    <protectedRange sqref="E21" name="Range2_2_4"/>
    <protectedRange sqref="E27" name="Range2_8_1"/>
    <protectedRange sqref="A28" name="Range2_8_3"/>
    <protectedRange sqref="E28" name="Range2_8_5"/>
    <protectedRange sqref="A29" name="Range2_8_7"/>
    <protectedRange sqref="E29" name="Range2_8_8"/>
    <protectedRange sqref="A18" name="Range2_2_5"/>
  </protectedRanges>
  <dataValidations xWindow="1596" yWindow="702" count="7">
    <dataValidation allowBlank="1" showInputMessage="1" showErrorMessage="1" prompt="Enter a brief name or title to label the activity/activities" sqref="A35 A45 A50 A40 A18:A22 A27:A30 A11 A13" xr:uid="{11515BD3-4534-4D4A-A646-83F8B493664A}"/>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35 E18:E22 E45 E30 E40 E50 E27:E28 E11 E13" xr:uid="{A181C28C-D54F-4541-BFB3-4831ED6F0F37}"/>
    <dataValidation allowBlank="1" showInputMessage="1" showErrorMessage="1" promptTitle="Questions to Address:" sqref="A4:D7" xr:uid="{DC5AC60B-DD7C-4E4D-85EE-222100F4934B}"/>
    <dataValidation allowBlank="1" showInputMessage="1" showErrorMessage="1" promptTitle="Overall narrative for the year" prompt="Enter a description of the Board's overall plan" sqref="E4:E5" xr:uid="{1F15FB8A-5937-4CAB-BA54-DF134042221B}"/>
    <dataValidation allowBlank="1" showInputMessage="1" showErrorMessage="1" promptTitle="Overall narrative for the year" prompt="If the Board selects &quot;both&quot; on the above line, describe in detail how this is coordinated." sqref="E7" xr:uid="{E8492989-B37E-476E-B974-4A7854F42F03}"/>
    <dataValidation allowBlank="1" showInputMessage="1" showErrorMessage="1" prompt="Place the activty's estimated expenditure amount in the cell._x000a_" sqref="C11:C13 C35 C40 C45 C27:C30 C50 C18:C22" xr:uid="{33D649AA-CC40-47D6-B4BE-F233B3B96B76}"/>
    <dataValidation allowBlank="1" showInputMessage="1" showErrorMessage="1" promptTitle="Activity Description" prompt="Enter detailed description of the activity or grouping of activities._x000a__x000a_What was the reach and impact of the activity?_x000a__x000a_Has the Board made adjustments from the original Expenditure Plan?_x000a_" sqref="E29" xr:uid="{571EB1A3-6F83-4925-8528-46458CAF0875}"/>
  </dataValidations>
  <printOptions horizontalCentered="1"/>
  <pageMargins left="0.25" right="0.25" top="0.61848958333333304" bottom="0.75" header="0.3" footer="0.3"/>
  <pageSetup scale="52"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D550-0E81-47FA-ACF5-7611421CA954}">
  <dimension ref="A1:E57"/>
  <sheetViews>
    <sheetView topLeftCell="C30" zoomScale="70" zoomScaleNormal="70" workbookViewId="0">
      <selection activeCell="E31" sqref="E31:E32"/>
    </sheetView>
  </sheetViews>
  <sheetFormatPr defaultColWidth="8.6640625" defaultRowHeight="14.25" x14ac:dyDescent="0.45"/>
  <cols>
    <col min="1" max="1" width="65.33203125" customWidth="1"/>
    <col min="2" max="2" width="17.33203125" customWidth="1"/>
    <col min="3" max="3" width="25.6640625" customWidth="1"/>
    <col min="4" max="4" width="16.6640625" customWidth="1"/>
    <col min="5" max="5" width="182" customWidth="1"/>
  </cols>
  <sheetData>
    <row r="1" spans="1:5" ht="21" x14ac:dyDescent="0.65">
      <c r="A1" s="62" t="s">
        <v>757</v>
      </c>
      <c r="B1" s="62"/>
      <c r="C1" s="62"/>
      <c r="D1" s="62"/>
      <c r="E1" s="61"/>
    </row>
    <row r="2" spans="1:5" ht="23.25" x14ac:dyDescent="0.45">
      <c r="A2" s="58" t="s">
        <v>758</v>
      </c>
      <c r="B2" s="58"/>
      <c r="C2" s="58"/>
      <c r="D2" s="58"/>
      <c r="E2" s="57"/>
    </row>
    <row r="3" spans="1:5" ht="18" x14ac:dyDescent="0.45">
      <c r="A3" s="193" t="s">
        <v>76</v>
      </c>
      <c r="B3" s="193"/>
      <c r="C3" s="193"/>
      <c r="D3" s="193"/>
      <c r="E3" s="192"/>
    </row>
    <row r="4" spans="1:5" ht="105.6" customHeight="1" x14ac:dyDescent="0.45">
      <c r="A4" s="187" t="s">
        <v>759</v>
      </c>
      <c r="B4" s="187"/>
      <c r="C4" s="187"/>
      <c r="D4" s="187"/>
      <c r="E4" s="52" t="s">
        <v>760</v>
      </c>
    </row>
    <row r="5" spans="1:5" ht="15.75" x14ac:dyDescent="0.45">
      <c r="A5" s="51"/>
      <c r="B5" s="51"/>
      <c r="C5" s="51"/>
      <c r="D5" s="51"/>
      <c r="E5" s="50"/>
    </row>
    <row r="6" spans="1:5" ht="44.1" customHeight="1" x14ac:dyDescent="0.45">
      <c r="A6" s="191" t="s">
        <v>79</v>
      </c>
      <c r="B6" s="190"/>
      <c r="C6" s="190"/>
      <c r="D6" s="189"/>
      <c r="E6" s="46" t="s">
        <v>80</v>
      </c>
    </row>
    <row r="7" spans="1:5" ht="109.35" customHeight="1" x14ac:dyDescent="0.45">
      <c r="A7" s="188" t="s">
        <v>81</v>
      </c>
      <c r="B7" s="187"/>
      <c r="C7" s="187"/>
      <c r="D7" s="186"/>
      <c r="E7" s="52" t="s">
        <v>761</v>
      </c>
    </row>
    <row r="8" spans="1:5" ht="15.75" x14ac:dyDescent="0.45">
      <c r="A8" s="311"/>
      <c r="B8" s="311"/>
      <c r="C8" s="311"/>
      <c r="D8" s="311"/>
      <c r="E8" s="308"/>
    </row>
    <row r="9" spans="1:5" ht="21" x14ac:dyDescent="0.65">
      <c r="A9" s="171" t="s">
        <v>83</v>
      </c>
      <c r="B9" s="171"/>
      <c r="C9" s="171"/>
      <c r="D9" s="171"/>
      <c r="E9" s="170"/>
    </row>
    <row r="10" spans="1:5" ht="113.85" customHeight="1" x14ac:dyDescent="0.45">
      <c r="A10" s="169" t="s">
        <v>84</v>
      </c>
      <c r="B10" s="168" t="s">
        <v>101</v>
      </c>
      <c r="C10" s="168" t="s">
        <v>86</v>
      </c>
      <c r="D10" s="168" t="s">
        <v>87</v>
      </c>
      <c r="E10" s="177" t="s">
        <v>762</v>
      </c>
    </row>
    <row r="11" spans="1:5" ht="195" customHeight="1" x14ac:dyDescent="0.45">
      <c r="A11" s="315" t="s">
        <v>763</v>
      </c>
      <c r="B11" s="314" t="s">
        <v>120</v>
      </c>
      <c r="C11" s="313">
        <v>37868</v>
      </c>
      <c r="D11" s="312" t="s">
        <v>106</v>
      </c>
      <c r="E11" s="97" t="s">
        <v>764</v>
      </c>
    </row>
    <row r="12" spans="1:5" ht="213" customHeight="1" x14ac:dyDescent="0.45">
      <c r="A12" s="329" t="s">
        <v>765</v>
      </c>
      <c r="B12" s="314" t="s">
        <v>90</v>
      </c>
      <c r="C12" s="333">
        <v>8615</v>
      </c>
      <c r="D12" s="312" t="s">
        <v>103</v>
      </c>
      <c r="E12" s="176" t="s">
        <v>766</v>
      </c>
    </row>
    <row r="13" spans="1:5" ht="15.75" x14ac:dyDescent="0.45">
      <c r="A13" s="166" t="s">
        <v>100</v>
      </c>
      <c r="B13" s="185"/>
      <c r="C13" s="184">
        <f>SUM(C11:C12)</f>
        <v>46483</v>
      </c>
      <c r="D13" s="32"/>
      <c r="E13" s="31"/>
    </row>
    <row r="14" spans="1:5" ht="15.75" x14ac:dyDescent="0.45">
      <c r="A14" s="311"/>
      <c r="B14" s="311"/>
      <c r="C14" s="311"/>
      <c r="D14" s="311"/>
      <c r="E14" s="308"/>
    </row>
    <row r="15" spans="1:5" ht="21" x14ac:dyDescent="0.65">
      <c r="A15" s="171" t="s">
        <v>1</v>
      </c>
      <c r="B15" s="171"/>
      <c r="C15" s="171"/>
      <c r="D15" s="171"/>
      <c r="E15" s="170"/>
    </row>
    <row r="16" spans="1:5" ht="87.6" customHeight="1" x14ac:dyDescent="0.45">
      <c r="A16" s="169" t="s">
        <v>84</v>
      </c>
      <c r="B16" s="168" t="s">
        <v>101</v>
      </c>
      <c r="C16" s="168" t="s">
        <v>86</v>
      </c>
      <c r="D16" s="168" t="s">
        <v>87</v>
      </c>
      <c r="E16" s="177" t="s">
        <v>762</v>
      </c>
    </row>
    <row r="17" spans="1:5" ht="193.5" customHeight="1" x14ac:dyDescent="0.45">
      <c r="A17" s="331" t="s">
        <v>767</v>
      </c>
      <c r="B17" s="314" t="s">
        <v>120</v>
      </c>
      <c r="C17" s="313">
        <v>1192</v>
      </c>
      <c r="D17" s="312" t="s">
        <v>106</v>
      </c>
      <c r="E17" s="97" t="s">
        <v>768</v>
      </c>
    </row>
    <row r="18" spans="1:5" ht="200.25" customHeight="1" x14ac:dyDescent="0.45">
      <c r="A18" s="332" t="s">
        <v>476</v>
      </c>
      <c r="B18" s="314" t="s">
        <v>120</v>
      </c>
      <c r="C18" s="313">
        <v>59180</v>
      </c>
      <c r="D18" s="312" t="s">
        <v>106</v>
      </c>
      <c r="E18" s="97" t="s">
        <v>769</v>
      </c>
    </row>
    <row r="19" spans="1:5" ht="201.75" customHeight="1" x14ac:dyDescent="0.45">
      <c r="A19" s="331" t="s">
        <v>770</v>
      </c>
      <c r="B19" s="314" t="s">
        <v>120</v>
      </c>
      <c r="C19" s="313">
        <v>29795</v>
      </c>
      <c r="D19" s="312" t="s">
        <v>106</v>
      </c>
      <c r="E19" s="97" t="s">
        <v>771</v>
      </c>
    </row>
    <row r="20" spans="1:5" ht="314.25" customHeight="1" x14ac:dyDescent="0.45">
      <c r="A20" s="315" t="s">
        <v>381</v>
      </c>
      <c r="B20" s="314" t="s">
        <v>120</v>
      </c>
      <c r="C20" s="330">
        <v>36330</v>
      </c>
      <c r="D20" s="312" t="s">
        <v>106</v>
      </c>
      <c r="E20" s="178" t="s">
        <v>772</v>
      </c>
    </row>
    <row r="21" spans="1:5" ht="289.5" customHeight="1" x14ac:dyDescent="0.45">
      <c r="A21" s="329" t="s">
        <v>773</v>
      </c>
      <c r="B21" s="314" t="s">
        <v>90</v>
      </c>
      <c r="C21" s="313">
        <v>0</v>
      </c>
      <c r="D21" s="312" t="s">
        <v>103</v>
      </c>
      <c r="E21" s="328" t="s">
        <v>774</v>
      </c>
    </row>
    <row r="22" spans="1:5" ht="212.25" customHeight="1" x14ac:dyDescent="0.45">
      <c r="A22" s="315" t="s">
        <v>775</v>
      </c>
      <c r="B22" s="314" t="s">
        <v>90</v>
      </c>
      <c r="C22" s="313">
        <v>0</v>
      </c>
      <c r="D22" s="312" t="s">
        <v>103</v>
      </c>
      <c r="E22" s="328" t="s">
        <v>776</v>
      </c>
    </row>
    <row r="23" spans="1:5" ht="194.25" customHeight="1" x14ac:dyDescent="0.45">
      <c r="A23" s="315" t="s">
        <v>777</v>
      </c>
      <c r="B23" s="314" t="s">
        <v>90</v>
      </c>
      <c r="C23" s="313">
        <v>0</v>
      </c>
      <c r="D23" s="312" t="s">
        <v>103</v>
      </c>
      <c r="E23" s="328" t="s">
        <v>778</v>
      </c>
    </row>
    <row r="24" spans="1:5" ht="212.25" customHeight="1" x14ac:dyDescent="0.45">
      <c r="A24" s="315" t="s">
        <v>779</v>
      </c>
      <c r="B24" s="314" t="s">
        <v>120</v>
      </c>
      <c r="C24" s="313">
        <v>10000</v>
      </c>
      <c r="D24" s="312" t="s">
        <v>98</v>
      </c>
      <c r="E24" s="178" t="s">
        <v>780</v>
      </c>
    </row>
    <row r="25" spans="1:5" ht="243.75" customHeight="1" x14ac:dyDescent="0.45">
      <c r="A25" s="315" t="s">
        <v>781</v>
      </c>
      <c r="B25" s="314" t="s">
        <v>120</v>
      </c>
      <c r="C25" s="313">
        <v>52477</v>
      </c>
      <c r="D25" s="312" t="s">
        <v>98</v>
      </c>
      <c r="E25" s="178" t="s">
        <v>782</v>
      </c>
    </row>
    <row r="26" spans="1:5" ht="15.75" x14ac:dyDescent="0.5">
      <c r="A26" s="166" t="s">
        <v>100</v>
      </c>
      <c r="B26" s="165"/>
      <c r="C26" s="182">
        <f>C25+C20+C19+C17+C18+C24</f>
        <v>188974</v>
      </c>
      <c r="D26" s="32"/>
      <c r="E26" s="23"/>
    </row>
    <row r="27" spans="1:5" ht="15.75" x14ac:dyDescent="0.45">
      <c r="A27" s="311"/>
      <c r="B27" s="311"/>
      <c r="C27" s="311"/>
      <c r="D27" s="311"/>
      <c r="E27" s="308"/>
    </row>
    <row r="28" spans="1:5" ht="21" x14ac:dyDescent="0.65">
      <c r="A28" s="171" t="s">
        <v>118</v>
      </c>
      <c r="B28" s="171"/>
      <c r="C28" s="171"/>
      <c r="D28" s="171"/>
      <c r="E28" s="170"/>
    </row>
    <row r="29" spans="1:5" ht="47.25" x14ac:dyDescent="0.45">
      <c r="A29" s="169" t="s">
        <v>84</v>
      </c>
      <c r="B29" s="168" t="s">
        <v>101</v>
      </c>
      <c r="C29" s="168" t="s">
        <v>86</v>
      </c>
      <c r="D29" s="168" t="s">
        <v>87</v>
      </c>
      <c r="E29" s="177" t="s">
        <v>762</v>
      </c>
    </row>
    <row r="30" spans="1:5" ht="207" customHeight="1" x14ac:dyDescent="0.45">
      <c r="A30" s="327" t="s">
        <v>783</v>
      </c>
      <c r="B30" s="326" t="s">
        <v>120</v>
      </c>
      <c r="C30" s="325">
        <v>748856</v>
      </c>
      <c r="D30" s="324" t="s">
        <v>98</v>
      </c>
      <c r="E30" s="183" t="s">
        <v>784</v>
      </c>
    </row>
    <row r="31" spans="1:5" ht="236.25" x14ac:dyDescent="0.45">
      <c r="A31" s="327" t="s">
        <v>785</v>
      </c>
      <c r="B31" s="326" t="s">
        <v>557</v>
      </c>
      <c r="C31" s="325">
        <v>64880</v>
      </c>
      <c r="D31" s="324" t="s">
        <v>91</v>
      </c>
      <c r="E31" s="448" t="s">
        <v>1207</v>
      </c>
    </row>
    <row r="32" spans="1:5" ht="216" customHeight="1" x14ac:dyDescent="0.45">
      <c r="A32" s="327" t="s">
        <v>786</v>
      </c>
      <c r="B32" s="326" t="s">
        <v>139</v>
      </c>
      <c r="C32" s="325">
        <v>389306</v>
      </c>
      <c r="D32" s="324" t="s">
        <v>98</v>
      </c>
      <c r="E32" s="448" t="s">
        <v>1208</v>
      </c>
    </row>
    <row r="33" spans="1:5" ht="211.5" customHeight="1" x14ac:dyDescent="0.45">
      <c r="A33" s="323" t="s">
        <v>787</v>
      </c>
      <c r="B33" s="322" t="s">
        <v>90</v>
      </c>
      <c r="C33" s="321">
        <v>1206107</v>
      </c>
      <c r="D33" s="320" t="s">
        <v>103</v>
      </c>
      <c r="E33" s="319" t="s">
        <v>788</v>
      </c>
    </row>
    <row r="34" spans="1:5" ht="173.25" x14ac:dyDescent="0.45">
      <c r="A34" s="444" t="s">
        <v>789</v>
      </c>
      <c r="B34" s="318" t="s">
        <v>90</v>
      </c>
      <c r="C34" s="317">
        <v>194882</v>
      </c>
      <c r="D34" s="316" t="s">
        <v>91</v>
      </c>
      <c r="E34" s="434" t="s">
        <v>790</v>
      </c>
    </row>
    <row r="35" spans="1:5" ht="15.75" x14ac:dyDescent="0.45">
      <c r="A35" s="166" t="s">
        <v>100</v>
      </c>
      <c r="B35" s="165"/>
      <c r="C35" s="182">
        <f>SUM(C30:C34)</f>
        <v>2604031</v>
      </c>
      <c r="D35" s="32"/>
      <c r="E35" s="181"/>
    </row>
    <row r="36" spans="1:5" ht="15.75" x14ac:dyDescent="0.45">
      <c r="A36" s="311"/>
      <c r="B36" s="311"/>
      <c r="C36" s="311"/>
      <c r="D36" s="311"/>
      <c r="E36" s="181"/>
    </row>
    <row r="37" spans="1:5" ht="21" x14ac:dyDescent="0.65">
      <c r="A37" s="171" t="s">
        <v>141</v>
      </c>
      <c r="B37" s="171"/>
      <c r="C37" s="171"/>
      <c r="D37" s="171"/>
      <c r="E37" s="181"/>
    </row>
    <row r="38" spans="1:5" ht="47.25" x14ac:dyDescent="0.45">
      <c r="A38" s="169" t="s">
        <v>84</v>
      </c>
      <c r="B38" s="168" t="s">
        <v>101</v>
      </c>
      <c r="C38" s="168" t="s">
        <v>86</v>
      </c>
      <c r="D38" s="168" t="s">
        <v>87</v>
      </c>
      <c r="E38" s="177" t="s">
        <v>762</v>
      </c>
    </row>
    <row r="39" spans="1:5" ht="31.5" x14ac:dyDescent="0.45">
      <c r="A39" s="312" t="s">
        <v>455</v>
      </c>
      <c r="B39" s="314" t="s">
        <v>280</v>
      </c>
      <c r="C39" s="313"/>
      <c r="D39" s="312"/>
      <c r="E39" s="180"/>
    </row>
    <row r="40" spans="1:5" ht="31.5" x14ac:dyDescent="0.45">
      <c r="A40" s="312" t="s">
        <v>144</v>
      </c>
      <c r="B40" s="314"/>
      <c r="C40" s="313"/>
      <c r="D40" s="312"/>
      <c r="E40" s="180"/>
    </row>
    <row r="41" spans="1:5" ht="15.75" x14ac:dyDescent="0.5">
      <c r="A41" s="311"/>
      <c r="B41" s="5"/>
      <c r="C41" s="311"/>
      <c r="D41" s="311"/>
      <c r="E41" s="308"/>
    </row>
    <row r="42" spans="1:5" ht="21" x14ac:dyDescent="0.65">
      <c r="A42" s="179" t="s">
        <v>145</v>
      </c>
      <c r="B42" s="179"/>
      <c r="C42" s="179"/>
      <c r="D42" s="171"/>
      <c r="E42" s="170"/>
    </row>
    <row r="43" spans="1:5" ht="47.25" x14ac:dyDescent="0.45">
      <c r="A43" s="169" t="s">
        <v>84</v>
      </c>
      <c r="B43" s="168" t="s">
        <v>101</v>
      </c>
      <c r="C43" s="168" t="s">
        <v>86</v>
      </c>
      <c r="D43" s="168" t="s">
        <v>87</v>
      </c>
      <c r="E43" s="177" t="s">
        <v>286</v>
      </c>
    </row>
    <row r="44" spans="1:5" ht="15.75" x14ac:dyDescent="0.45">
      <c r="A44" s="312" t="s">
        <v>279</v>
      </c>
      <c r="B44" s="314" t="s">
        <v>280</v>
      </c>
      <c r="C44" s="313"/>
      <c r="D44" s="312"/>
      <c r="E44" s="176"/>
    </row>
    <row r="45" spans="1:5" ht="15.75" x14ac:dyDescent="0.45">
      <c r="A45" s="312"/>
      <c r="B45" s="314"/>
      <c r="C45" s="313"/>
      <c r="D45" s="312"/>
      <c r="E45" s="178"/>
    </row>
    <row r="46" spans="1:5" ht="15.75" x14ac:dyDescent="0.45">
      <c r="A46" s="166" t="s">
        <v>100</v>
      </c>
      <c r="B46" s="165"/>
      <c r="C46" s="182">
        <f>SUM(C44:C45)</f>
        <v>0</v>
      </c>
      <c r="D46" s="32"/>
      <c r="E46" s="31"/>
    </row>
    <row r="47" spans="1:5" ht="15.75" x14ac:dyDescent="0.45">
      <c r="A47" s="311"/>
      <c r="B47" s="311"/>
      <c r="C47" s="311"/>
      <c r="D47" s="311"/>
      <c r="E47" s="308"/>
    </row>
    <row r="48" spans="1:5" ht="21" x14ac:dyDescent="0.65">
      <c r="A48" s="171" t="s">
        <v>150</v>
      </c>
      <c r="B48" s="171"/>
      <c r="C48" s="171"/>
      <c r="D48" s="171"/>
      <c r="E48" s="170"/>
    </row>
    <row r="49" spans="1:5" ht="47.25" x14ac:dyDescent="0.45">
      <c r="A49" s="169" t="s">
        <v>84</v>
      </c>
      <c r="B49" s="168" t="s">
        <v>101</v>
      </c>
      <c r="C49" s="168" t="s">
        <v>86</v>
      </c>
      <c r="D49" s="168" t="s">
        <v>87</v>
      </c>
      <c r="E49" s="177" t="s">
        <v>762</v>
      </c>
    </row>
    <row r="50" spans="1:5" ht="15.75" x14ac:dyDescent="0.45">
      <c r="A50" s="312" t="s">
        <v>279</v>
      </c>
      <c r="B50" s="314" t="s">
        <v>280</v>
      </c>
      <c r="C50" s="313"/>
      <c r="D50" s="312"/>
      <c r="E50" s="176"/>
    </row>
    <row r="51" spans="1:5" ht="15.75" x14ac:dyDescent="0.45">
      <c r="A51" s="166" t="s">
        <v>100</v>
      </c>
      <c r="B51" s="165"/>
      <c r="C51" s="182">
        <f>SUM(C47:C49)</f>
        <v>0</v>
      </c>
      <c r="D51" s="173"/>
      <c r="E51" s="172"/>
    </row>
    <row r="52" spans="1:5" ht="15.75" x14ac:dyDescent="0.45">
      <c r="A52" s="311"/>
      <c r="B52" s="311"/>
      <c r="C52" s="311"/>
      <c r="D52" s="311"/>
      <c r="E52" s="308"/>
    </row>
    <row r="53" spans="1:5" ht="21" x14ac:dyDescent="0.65">
      <c r="A53" s="171" t="s">
        <v>154</v>
      </c>
      <c r="B53" s="171"/>
      <c r="C53" s="171"/>
      <c r="D53" s="171"/>
      <c r="E53" s="170"/>
    </row>
    <row r="54" spans="1:5" ht="47.25" x14ac:dyDescent="0.45">
      <c r="A54" s="169" t="s">
        <v>84</v>
      </c>
      <c r="B54" s="168" t="s">
        <v>101</v>
      </c>
      <c r="C54" s="168" t="s">
        <v>86</v>
      </c>
      <c r="D54" s="168" t="s">
        <v>87</v>
      </c>
      <c r="E54" s="167" t="s">
        <v>762</v>
      </c>
    </row>
    <row r="55" spans="1:5" ht="204.75" x14ac:dyDescent="0.45">
      <c r="A55" s="315" t="s">
        <v>791</v>
      </c>
      <c r="B55" s="314" t="s">
        <v>792</v>
      </c>
      <c r="C55" s="313">
        <v>4636073</v>
      </c>
      <c r="D55" s="312" t="s">
        <v>106</v>
      </c>
      <c r="E55" s="291" t="s">
        <v>793</v>
      </c>
    </row>
    <row r="56" spans="1:5" ht="16.149999999999999" thickBot="1" x14ac:dyDescent="0.5">
      <c r="A56" s="166" t="s">
        <v>100</v>
      </c>
      <c r="B56" s="165"/>
      <c r="C56" s="182">
        <f>SUM(C54:C55)</f>
        <v>4636073</v>
      </c>
      <c r="D56" s="311"/>
      <c r="E56" s="308"/>
    </row>
    <row r="57" spans="1:5" ht="23.65" thickBot="1" x14ac:dyDescent="0.5">
      <c r="A57" s="10" t="s">
        <v>7</v>
      </c>
      <c r="B57" s="9"/>
      <c r="C57" s="310">
        <f>C56+C46+C35+C26+C13</f>
        <v>7475561</v>
      </c>
      <c r="D57" s="309"/>
      <c r="E57" s="308"/>
    </row>
  </sheetData>
  <protectedRanges>
    <protectedRange sqref="A41:A43 E36:E37 A36:A37 E43" name="Range2_3"/>
    <protectedRange sqref="A5:E6 A4:D4 A7:D7" name="Range1_5"/>
    <protectedRange sqref="B36:D37 B52 D52 B27:D27 B41:D43 D29 D44 B25 B44 B55 D50 B50 A11:B12 D11:D12 C11 B30:B34 B17:D24" name="Range2_1_1_5"/>
    <protectedRange sqref="A27 A17 A19:A24" name="Range2_4_2_3"/>
    <protectedRange sqref="A52" name="Range2_6_3"/>
    <protectedRange sqref="E7" name="Range1_1_3"/>
    <protectedRange sqref="E4" name="Range1_3_3"/>
    <protectedRange sqref="C52" name="Range2_1_1_1_3"/>
    <protectedRange sqref="C33" name="Range2_1_1_2_3_1"/>
    <protectedRange sqref="C12" name="Range2_1_1_5_1"/>
  </protectedRanges>
  <dataValidations count="5">
    <dataValidation allowBlank="1" showInputMessage="1" showErrorMessage="1" prompt="Place the activty's estimated expenditure amount in the cell._x000a_" sqref="C52 C27 C36:C37 C41:C43 C17:C24 C11:C12" xr:uid="{7BDA19B6-F4A0-4FB4-BE6B-4EF68214642F}"/>
    <dataValidation allowBlank="1" showInputMessage="1" showErrorMessage="1" promptTitle="Overall narrative for the year" prompt="Enter a description of the Board's overall plan" sqref="E4:E5 E7" xr:uid="{5C2A0119-7E87-4EC2-8958-03C9331EC88F}"/>
    <dataValidation allowBlank="1" showInputMessage="1" showErrorMessage="1" promptTitle="Questions to Address:" sqref="A4:D7" xr:uid="{9DD43592-031B-4FB3-A932-7175C44CBDAD}"/>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52 B19 E12 E27 E20:E23 E41:E43" xr:uid="{252A100D-C854-4852-A568-1C8D529216DF}"/>
    <dataValidation allowBlank="1" showInputMessage="1" showErrorMessage="1" prompt="Enter a brief name or title to label the activity/activities" sqref="A11:A12 A52 A27 A36:A37 A41:A43 A17 A19:A24" xr:uid="{5BD4015B-6F91-48F2-BEB4-F932F5D3912E}"/>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BBE92-E577-478A-B80A-A7682C121202}">
  <sheetPr>
    <tabColor theme="5" tint="-0.249977111117893"/>
    <pageSetUpPr fitToPage="1"/>
  </sheetPr>
  <dimension ref="A1:F84"/>
  <sheetViews>
    <sheetView topLeftCell="A49" zoomScale="90" zoomScaleNormal="90" workbookViewId="0">
      <selection activeCell="E10" sqref="E10"/>
    </sheetView>
  </sheetViews>
  <sheetFormatPr defaultColWidth="0" defaultRowHeight="0" customHeight="1" zeroHeight="1" x14ac:dyDescent="0.5"/>
  <cols>
    <col min="1" max="1" width="33.53125" style="1" customWidth="1"/>
    <col min="2" max="2" width="16.46484375" style="1" customWidth="1"/>
    <col min="3" max="3" width="26" style="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[19]Instructions!$B$8</f>
        <v>Workforce Solutions North Texas</v>
      </c>
      <c r="B1" s="62"/>
      <c r="C1" s="62"/>
      <c r="D1" s="62"/>
      <c r="E1" s="61"/>
      <c r="F1" s="60"/>
    </row>
    <row r="2" spans="1:6" s="55" customFormat="1" ht="26.1" customHeight="1" x14ac:dyDescent="0.45">
      <c r="A2" s="58" t="str">
        <f>CONCATENATE("FFY ", [19]Instructions!$B$9, " Annual Expenditure Plan")</f>
        <v>FFY 2025 Annual Expenditure Plan</v>
      </c>
      <c r="B2" s="58"/>
      <c r="C2" s="58"/>
      <c r="D2" s="58"/>
      <c r="E2" s="57"/>
      <c r="F2" s="56"/>
    </row>
    <row r="3" spans="1:6" ht="22.35" customHeight="1" x14ac:dyDescent="0.5">
      <c r="A3" s="54" t="s">
        <v>76</v>
      </c>
      <c r="B3" s="54"/>
      <c r="C3" s="54"/>
      <c r="D3" s="54"/>
      <c r="E3" s="53"/>
    </row>
    <row r="4" spans="1:6" ht="353.25" customHeight="1" x14ac:dyDescent="0.5">
      <c r="A4" s="44" t="s">
        <v>77</v>
      </c>
      <c r="B4" s="44"/>
      <c r="C4" s="44"/>
      <c r="D4" s="44"/>
      <c r="E4" s="52" t="s">
        <v>794</v>
      </c>
    </row>
    <row r="5" spans="1:6" ht="15.75" x14ac:dyDescent="0.5">
      <c r="A5" s="51"/>
      <c r="B5" s="51"/>
      <c r="C5" s="51"/>
      <c r="D5" s="51"/>
      <c r="E5" s="50"/>
    </row>
    <row r="6" spans="1:6" ht="20.100000000000001" customHeight="1" x14ac:dyDescent="0.5">
      <c r="A6" s="49" t="s">
        <v>79</v>
      </c>
      <c r="B6" s="48"/>
      <c r="C6" s="48"/>
      <c r="D6" s="47"/>
      <c r="E6" s="46" t="s">
        <v>316</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42.5" customHeight="1" x14ac:dyDescent="0.5">
      <c r="A11" s="302" t="s">
        <v>795</v>
      </c>
      <c r="B11" s="39" t="s">
        <v>90</v>
      </c>
      <c r="C11" s="16">
        <v>22051</v>
      </c>
      <c r="D11" s="15" t="s">
        <v>106</v>
      </c>
      <c r="E11" s="68" t="s">
        <v>796</v>
      </c>
      <c r="F11" s="2"/>
    </row>
    <row r="12" spans="1:6" s="4" customFormat="1" ht="141.75" x14ac:dyDescent="0.5">
      <c r="A12" s="302" t="s">
        <v>797</v>
      </c>
      <c r="B12" s="39" t="s">
        <v>90</v>
      </c>
      <c r="C12" s="16">
        <f>63285-7703</f>
        <v>55582</v>
      </c>
      <c r="D12" s="15" t="s">
        <v>103</v>
      </c>
      <c r="E12" s="29" t="s">
        <v>798</v>
      </c>
      <c r="F12" s="2"/>
    </row>
    <row r="13" spans="1:6" s="30" customFormat="1" ht="15" customHeight="1" x14ac:dyDescent="0.5">
      <c r="A13" s="13" t="s">
        <v>100</v>
      </c>
      <c r="B13" s="38"/>
      <c r="C13" s="37">
        <f>SUM(C11:C12)</f>
        <v>77633</v>
      </c>
      <c r="D13" s="32"/>
      <c r="E13" s="31"/>
      <c r="F13" s="24"/>
    </row>
    <row r="14" spans="1:6" s="5" customFormat="1" ht="15" customHeight="1" x14ac:dyDescent="0.5">
      <c r="A14" s="7"/>
      <c r="B14" s="7"/>
      <c r="C14" s="7"/>
      <c r="D14" s="7"/>
      <c r="E14" s="6"/>
      <c r="F14" s="2"/>
    </row>
    <row r="15" spans="1:6" s="5" customFormat="1" ht="21" x14ac:dyDescent="0.65">
      <c r="A15" s="22" t="s">
        <v>1</v>
      </c>
      <c r="B15" s="22"/>
      <c r="C15" s="22"/>
      <c r="D15" s="22"/>
      <c r="E15" s="21"/>
      <c r="F15" s="2"/>
    </row>
    <row r="16" spans="1:6" s="4" customFormat="1" ht="66.599999999999994" customHeight="1" x14ac:dyDescent="0.45">
      <c r="A16" s="20" t="s">
        <v>84</v>
      </c>
      <c r="B16" s="19" t="s">
        <v>101</v>
      </c>
      <c r="C16" s="19" t="s">
        <v>86</v>
      </c>
      <c r="D16" s="19" t="s">
        <v>87</v>
      </c>
      <c r="E16" s="18" t="s">
        <v>88</v>
      </c>
      <c r="F16" s="17"/>
    </row>
    <row r="17" spans="1:6" ht="110.25" x14ac:dyDescent="0.5">
      <c r="A17" s="302" t="s">
        <v>799</v>
      </c>
      <c r="B17" s="39" t="s">
        <v>90</v>
      </c>
      <c r="C17" s="16">
        <v>22051</v>
      </c>
      <c r="D17" s="15" t="s">
        <v>106</v>
      </c>
      <c r="E17" s="29" t="s">
        <v>800</v>
      </c>
    </row>
    <row r="18" spans="1:6" ht="157.5" x14ac:dyDescent="0.5">
      <c r="A18" s="302" t="s">
        <v>114</v>
      </c>
      <c r="B18" s="39" t="s">
        <v>120</v>
      </c>
      <c r="C18" s="16">
        <v>0</v>
      </c>
      <c r="D18" s="15" t="s">
        <v>106</v>
      </c>
      <c r="E18" s="34" t="s">
        <v>801</v>
      </c>
    </row>
    <row r="19" spans="1:6" ht="110.25" x14ac:dyDescent="0.5">
      <c r="A19" s="302" t="s">
        <v>802</v>
      </c>
      <c r="B19" s="39" t="s">
        <v>90</v>
      </c>
      <c r="C19" s="16">
        <v>10000</v>
      </c>
      <c r="D19" s="15" t="s">
        <v>103</v>
      </c>
      <c r="E19" s="29" t="s">
        <v>803</v>
      </c>
    </row>
    <row r="20" spans="1:6" ht="110.25" x14ac:dyDescent="0.5">
      <c r="A20" s="302" t="s">
        <v>804</v>
      </c>
      <c r="B20" s="39" t="s">
        <v>90</v>
      </c>
      <c r="C20" s="16">
        <v>4000</v>
      </c>
      <c r="D20" s="15" t="s">
        <v>103</v>
      </c>
      <c r="E20" s="29" t="s">
        <v>805</v>
      </c>
    </row>
    <row r="21" spans="1:6" ht="110.25" x14ac:dyDescent="0.5">
      <c r="A21" s="302" t="s">
        <v>806</v>
      </c>
      <c r="B21" s="39" t="s">
        <v>90</v>
      </c>
      <c r="C21" s="16">
        <v>2400</v>
      </c>
      <c r="D21" s="15" t="s">
        <v>106</v>
      </c>
      <c r="E21" s="29" t="s">
        <v>807</v>
      </c>
    </row>
    <row r="22" spans="1:6" ht="94.5" x14ac:dyDescent="0.5">
      <c r="A22" s="302" t="s">
        <v>808</v>
      </c>
      <c r="B22" s="39" t="s">
        <v>90</v>
      </c>
      <c r="C22" s="16">
        <v>10200</v>
      </c>
      <c r="D22" s="15" t="s">
        <v>98</v>
      </c>
      <c r="E22" s="29" t="s">
        <v>809</v>
      </c>
    </row>
    <row r="23" spans="1:6" ht="157.5" x14ac:dyDescent="0.5">
      <c r="A23" s="302" t="s">
        <v>810</v>
      </c>
      <c r="B23" s="39" t="s">
        <v>90</v>
      </c>
      <c r="C23" s="16">
        <v>58597</v>
      </c>
      <c r="D23" s="15" t="s">
        <v>103</v>
      </c>
      <c r="E23" s="29" t="s">
        <v>811</v>
      </c>
    </row>
    <row r="24" spans="1:6" s="23" customFormat="1" ht="14.85" customHeight="1" x14ac:dyDescent="0.5">
      <c r="A24" s="13" t="s">
        <v>100</v>
      </c>
      <c r="B24" s="38"/>
      <c r="C24" s="37">
        <f>SUM(C17:C23)</f>
        <v>107248</v>
      </c>
      <c r="D24" s="26"/>
      <c r="E24" s="25"/>
      <c r="F24" s="24"/>
    </row>
    <row r="25" spans="1:6" ht="14.85" customHeight="1" x14ac:dyDescent="0.5">
      <c r="A25" s="7"/>
      <c r="B25" s="7"/>
      <c r="C25" s="7"/>
      <c r="D25" s="7"/>
      <c r="E25" s="6"/>
    </row>
    <row r="26" spans="1:6" ht="21" x14ac:dyDescent="0.65">
      <c r="A26" s="22" t="s">
        <v>118</v>
      </c>
      <c r="B26" s="22"/>
      <c r="C26" s="22"/>
      <c r="D26" s="22"/>
      <c r="E26" s="21"/>
    </row>
    <row r="27" spans="1:6" s="28" customFormat="1" ht="66.599999999999994" customHeight="1" x14ac:dyDescent="0.45">
      <c r="A27" s="20" t="s">
        <v>84</v>
      </c>
      <c r="B27" s="19" t="s">
        <v>101</v>
      </c>
      <c r="C27" s="19" t="s">
        <v>86</v>
      </c>
      <c r="D27" s="19" t="s">
        <v>87</v>
      </c>
      <c r="E27" s="18" t="s">
        <v>88</v>
      </c>
      <c r="F27" s="17"/>
    </row>
    <row r="28" spans="1:6" s="5" customFormat="1" ht="110.25" x14ac:dyDescent="0.5">
      <c r="A28" s="302" t="s">
        <v>265</v>
      </c>
      <c r="B28" s="39" t="s">
        <v>90</v>
      </c>
      <c r="C28" s="16">
        <v>378363</v>
      </c>
      <c r="D28" s="15" t="s">
        <v>103</v>
      </c>
      <c r="E28" s="64" t="s">
        <v>812</v>
      </c>
      <c r="F28" s="2"/>
    </row>
    <row r="29" spans="1:6" ht="204.75" x14ac:dyDescent="0.5">
      <c r="A29" s="302" t="s">
        <v>124</v>
      </c>
      <c r="B29" s="39" t="s">
        <v>120</v>
      </c>
      <c r="C29" s="16">
        <v>190016</v>
      </c>
      <c r="D29" s="15" t="s">
        <v>106</v>
      </c>
      <c r="E29" s="29" t="s">
        <v>813</v>
      </c>
    </row>
    <row r="30" spans="1:6" ht="157.5" x14ac:dyDescent="0.5">
      <c r="A30" s="302" t="s">
        <v>814</v>
      </c>
      <c r="B30" s="39" t="s">
        <v>120</v>
      </c>
      <c r="C30" s="16">
        <v>316112</v>
      </c>
      <c r="D30" s="15" t="s">
        <v>103</v>
      </c>
      <c r="E30" s="29" t="s">
        <v>815</v>
      </c>
    </row>
    <row r="31" spans="1:6" s="23" customFormat="1" ht="15" customHeight="1" x14ac:dyDescent="0.5">
      <c r="A31" s="13" t="s">
        <v>100</v>
      </c>
      <c r="B31" s="12"/>
      <c r="C31" s="33">
        <f>SUM(C28:C30)</f>
        <v>884491</v>
      </c>
      <c r="D31" s="32"/>
      <c r="E31" s="31"/>
      <c r="F31" s="24"/>
    </row>
    <row r="32" spans="1:6" ht="15" customHeight="1" x14ac:dyDescent="0.5">
      <c r="A32" s="7"/>
      <c r="B32" s="7"/>
      <c r="C32" s="7"/>
      <c r="D32" s="7"/>
      <c r="E32" s="6"/>
    </row>
    <row r="33" spans="1:6" ht="21" x14ac:dyDescent="0.65">
      <c r="A33" s="22" t="s">
        <v>141</v>
      </c>
      <c r="B33" s="22"/>
      <c r="C33" s="22"/>
      <c r="D33" s="22"/>
      <c r="E33" s="21"/>
    </row>
    <row r="34" spans="1:6" s="4" customFormat="1" ht="66.599999999999994" customHeight="1" x14ac:dyDescent="0.45">
      <c r="A34" s="20" t="s">
        <v>84</v>
      </c>
      <c r="B34" s="19" t="s">
        <v>101</v>
      </c>
      <c r="C34" s="19" t="s">
        <v>86</v>
      </c>
      <c r="D34" s="19" t="s">
        <v>87</v>
      </c>
      <c r="E34" s="18" t="s">
        <v>88</v>
      </c>
      <c r="F34" s="17"/>
    </row>
    <row r="35" spans="1:6" s="5" customFormat="1" ht="75" customHeight="1" x14ac:dyDescent="0.5">
      <c r="A35" s="15" t="s">
        <v>279</v>
      </c>
      <c r="B35" s="39" t="s">
        <v>280</v>
      </c>
      <c r="C35" s="16"/>
      <c r="D35" s="15"/>
      <c r="E35" s="29"/>
      <c r="F35" s="2"/>
    </row>
    <row r="36" spans="1:6" s="5" customFormat="1" ht="85.5" customHeight="1" x14ac:dyDescent="0.5">
      <c r="A36" s="15" t="s">
        <v>144</v>
      </c>
      <c r="B36" s="39"/>
      <c r="C36" s="16"/>
      <c r="D36" s="15"/>
      <c r="E36" s="27"/>
      <c r="F36" s="2"/>
    </row>
    <row r="37" spans="1:6" s="30" customFormat="1" ht="15.75" x14ac:dyDescent="0.5">
      <c r="A37" s="13" t="s">
        <v>100</v>
      </c>
      <c r="B37" s="12"/>
      <c r="C37" s="11">
        <f>SUM(C35:C36)</f>
        <v>0</v>
      </c>
      <c r="D37" s="26"/>
      <c r="E37" s="25"/>
      <c r="F37" s="24"/>
    </row>
    <row r="38" spans="1:6" s="5" customFormat="1" ht="15.75" x14ac:dyDescent="0.5">
      <c r="A38" s="7"/>
      <c r="B38" s="7"/>
      <c r="C38" s="7"/>
      <c r="D38" s="7"/>
      <c r="E38" s="6"/>
      <c r="F38" s="2"/>
    </row>
    <row r="39" spans="1:6" s="4" customFormat="1" ht="21" x14ac:dyDescent="0.65">
      <c r="A39" s="22" t="s">
        <v>145</v>
      </c>
      <c r="B39" s="22"/>
      <c r="C39" s="22"/>
      <c r="D39" s="22"/>
      <c r="E39" s="21"/>
      <c r="F39" s="2"/>
    </row>
    <row r="40" spans="1:6" s="4" customFormat="1" ht="66.599999999999994" customHeight="1" x14ac:dyDescent="0.45">
      <c r="A40" s="20" t="s">
        <v>84</v>
      </c>
      <c r="B40" s="19" t="s">
        <v>101</v>
      </c>
      <c r="C40" s="19" t="s">
        <v>86</v>
      </c>
      <c r="D40" s="19" t="s">
        <v>87</v>
      </c>
      <c r="E40" s="18" t="s">
        <v>88</v>
      </c>
      <c r="F40" s="17"/>
    </row>
    <row r="41" spans="1:6" ht="85.5" customHeight="1" x14ac:dyDescent="0.5">
      <c r="A41" s="15" t="s">
        <v>279</v>
      </c>
      <c r="B41" s="39" t="s">
        <v>280</v>
      </c>
      <c r="C41" s="16"/>
      <c r="D41" s="15"/>
      <c r="E41" s="29"/>
    </row>
    <row r="42" spans="1:6" ht="81.75" customHeight="1" x14ac:dyDescent="0.5">
      <c r="A42" s="15" t="s">
        <v>144</v>
      </c>
      <c r="B42" s="39"/>
      <c r="C42" s="16"/>
      <c r="D42" s="15"/>
      <c r="E42" s="27"/>
    </row>
    <row r="43" spans="1:6" s="23" customFormat="1" ht="15.75" x14ac:dyDescent="0.5">
      <c r="A43" s="13" t="s">
        <v>100</v>
      </c>
      <c r="B43" s="12"/>
      <c r="C43" s="11">
        <f>SUM(C41:C42)</f>
        <v>0</v>
      </c>
      <c r="D43" s="26"/>
      <c r="E43" s="25"/>
      <c r="F43" s="24"/>
    </row>
    <row r="44" spans="1:6" ht="15.75" x14ac:dyDescent="0.5">
      <c r="A44" s="7"/>
      <c r="B44" s="7"/>
      <c r="C44" s="7"/>
      <c r="D44" s="7"/>
      <c r="E44" s="6"/>
    </row>
    <row r="45" spans="1:6" s="5" customFormat="1" ht="21" x14ac:dyDescent="0.65">
      <c r="A45" s="22" t="s">
        <v>150</v>
      </c>
      <c r="B45" s="22"/>
      <c r="C45" s="22"/>
      <c r="D45" s="22"/>
      <c r="E45" s="21"/>
      <c r="F45" s="2"/>
    </row>
    <row r="46" spans="1:6" s="28" customFormat="1" ht="66.599999999999994" customHeight="1" x14ac:dyDescent="0.45">
      <c r="A46" s="20" t="s">
        <v>84</v>
      </c>
      <c r="B46" s="19" t="s">
        <v>101</v>
      </c>
      <c r="C46" s="19" t="s">
        <v>86</v>
      </c>
      <c r="D46" s="19" t="s">
        <v>87</v>
      </c>
      <c r="E46" s="18" t="s">
        <v>88</v>
      </c>
      <c r="F46" s="17"/>
    </row>
    <row r="47" spans="1:6" s="4" customFormat="1" ht="78.75" customHeight="1" x14ac:dyDescent="0.5">
      <c r="A47" s="15" t="s">
        <v>279</v>
      </c>
      <c r="B47" s="39" t="s">
        <v>280</v>
      </c>
      <c r="C47" s="16"/>
      <c r="D47" s="15"/>
      <c r="E47" s="29"/>
      <c r="F47" s="2"/>
    </row>
    <row r="48" spans="1:6" ht="83.25" customHeight="1" x14ac:dyDescent="0.5">
      <c r="A48" s="15" t="s">
        <v>144</v>
      </c>
      <c r="B48" s="39"/>
      <c r="C48" s="16"/>
      <c r="D48" s="15"/>
      <c r="E48" s="27"/>
    </row>
    <row r="49" spans="1:6" s="23" customFormat="1" ht="15.75" x14ac:dyDescent="0.5">
      <c r="A49" s="13" t="s">
        <v>100</v>
      </c>
      <c r="B49" s="12"/>
      <c r="C49" s="11">
        <f>SUM(C47:C48)</f>
        <v>0</v>
      </c>
      <c r="D49" s="26"/>
      <c r="E49" s="25"/>
      <c r="F49" s="24"/>
    </row>
    <row r="50" spans="1:6" ht="15.75" x14ac:dyDescent="0.5">
      <c r="A50" s="7"/>
      <c r="B50" s="7"/>
      <c r="C50" s="7"/>
      <c r="D50" s="7"/>
      <c r="E50" s="6"/>
    </row>
    <row r="51" spans="1:6" ht="21" x14ac:dyDescent="0.65">
      <c r="A51" s="22" t="s">
        <v>154</v>
      </c>
      <c r="B51" s="22"/>
      <c r="C51" s="22"/>
      <c r="D51" s="22"/>
      <c r="E51" s="21"/>
    </row>
    <row r="52" spans="1:6" s="4" customFormat="1" ht="66.599999999999994" customHeight="1" x14ac:dyDescent="0.45">
      <c r="A52" s="20" t="s">
        <v>84</v>
      </c>
      <c r="B52" s="19" t="s">
        <v>101</v>
      </c>
      <c r="C52" s="19" t="s">
        <v>86</v>
      </c>
      <c r="D52" s="19" t="s">
        <v>87</v>
      </c>
      <c r="E52" s="18" t="s">
        <v>88</v>
      </c>
      <c r="F52" s="17"/>
    </row>
    <row r="53" spans="1:6" s="5" customFormat="1" ht="66" customHeight="1" x14ac:dyDescent="0.5">
      <c r="A53" s="15" t="s">
        <v>279</v>
      </c>
      <c r="B53" s="39" t="s">
        <v>280</v>
      </c>
      <c r="C53" s="16"/>
      <c r="D53" s="15"/>
      <c r="E53" s="29"/>
      <c r="F53" s="2"/>
    </row>
    <row r="54" spans="1:6" s="5" customFormat="1" ht="58.5" customHeight="1" x14ac:dyDescent="0.5">
      <c r="A54" s="15"/>
      <c r="B54" s="39"/>
      <c r="C54" s="16"/>
      <c r="D54" s="15"/>
      <c r="E54" s="29"/>
      <c r="F54" s="2"/>
    </row>
    <row r="55" spans="1:6" s="5" customFormat="1" ht="16.149999999999999" thickBot="1" x14ac:dyDescent="0.55000000000000004">
      <c r="A55" s="13" t="s">
        <v>100</v>
      </c>
      <c r="B55" s="12"/>
      <c r="C55" s="11">
        <f>SUM(C53:C54)</f>
        <v>0</v>
      </c>
      <c r="D55" s="7"/>
      <c r="E55" s="6"/>
      <c r="F55" s="2"/>
    </row>
    <row r="56" spans="1:6" s="5" customFormat="1" ht="23.65" thickBot="1" x14ac:dyDescent="0.55000000000000004">
      <c r="A56" s="10" t="s">
        <v>7</v>
      </c>
      <c r="B56" s="9"/>
      <c r="C56" s="8">
        <f>SUM(C55,C49,C43,C37,C31,C24,C13)</f>
        <v>1069372</v>
      </c>
      <c r="D56" s="7"/>
      <c r="E56" s="6"/>
      <c r="F56" s="2"/>
    </row>
    <row r="57" spans="1:6" s="4" customFormat="1" ht="13.35" customHeight="1" x14ac:dyDescent="0.5">
      <c r="A57" s="1" t="s">
        <v>164</v>
      </c>
      <c r="B57" s="1"/>
      <c r="C57" s="1"/>
      <c r="D57" s="1"/>
      <c r="E57" s="3"/>
      <c r="F57" s="2"/>
    </row>
    <row r="58" spans="1:6" ht="15.75" x14ac:dyDescent="0.5"/>
    <row r="59" spans="1:6" ht="15.75" x14ac:dyDescent="0.5"/>
    <row r="60" spans="1:6" ht="15.75" x14ac:dyDescent="0.5"/>
    <row r="63" spans="1:6" ht="15.75" x14ac:dyDescent="0.5"/>
    <row r="64" spans="1:6" ht="15.75" x14ac:dyDescent="0.5"/>
    <row r="65" ht="15.75" x14ac:dyDescent="0.5"/>
    <row r="66" ht="15.75" x14ac:dyDescent="0.5"/>
    <row r="67" ht="15.75" x14ac:dyDescent="0.5"/>
    <row r="68" ht="15.75" x14ac:dyDescent="0.5"/>
    <row r="69" ht="15.75" x14ac:dyDescent="0.5"/>
    <row r="70" ht="15.75" x14ac:dyDescent="0.5"/>
    <row r="79" ht="15.75" x14ac:dyDescent="0.5"/>
    <row r="80" ht="15.75" x14ac:dyDescent="0.5"/>
    <row r="81" ht="15.75" x14ac:dyDescent="0.5"/>
    <row r="82" ht="15.75" x14ac:dyDescent="0.5"/>
    <row r="83" ht="15.75" x14ac:dyDescent="0.5"/>
    <row r="84" ht="15.75" x14ac:dyDescent="0.5"/>
  </sheetData>
  <sheetProtection formatCells="0"/>
  <protectedRanges>
    <protectedRange sqref="G13:XFD15 A36 A42 A48 A53 E36 E42 E48" name="Range2"/>
    <protectedRange sqref="A5:E7 A4:D4" name="Range1"/>
    <protectedRange sqref="E4" name="Range1_2_1"/>
    <protectedRange sqref="B35:D36 B41:D42 B47:D48 B53:D54 B28:D30 A11:D12 B17:D23" name="Range2_1_1"/>
    <protectedRange sqref="A29 A17:A23" name="Range2_3"/>
    <protectedRange sqref="A54" name="Range2_7"/>
    <protectedRange sqref="A28 A30 E28" name="Range2_4_2"/>
    <protectedRange sqref="A35" name="Range2_5"/>
    <protectedRange sqref="A41" name="Range2_6"/>
  </protectedRanges>
  <dataValidations count="6">
    <dataValidation allowBlank="1" showInputMessage="1" showErrorMessage="1" prompt="Enter a brief name or title to label the activity/activities" sqref="A35:A36 A41:A42 A47:A48 A53:A54 A11:A12 A28:A30 A17:A23" xr:uid="{DBABD6DE-A508-4C52-97C8-840489AFF0D6}"/>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1:E42 E35:E36 E53:E54 E47:E48 E12 E28:E30 E17:E23" xr:uid="{8DE17AAC-4E52-45F0-A108-57873D00F0A1}"/>
    <dataValidation allowBlank="1" showInputMessage="1" showErrorMessage="1" promptTitle="Questions to Address:" sqref="A4:D7" xr:uid="{5A73C430-6361-45B5-ACE3-237BDBD3DAEF}"/>
    <dataValidation allowBlank="1" showInputMessage="1" showErrorMessage="1" promptTitle="Overall narrative for the year" prompt="Enter a description of the Board's overall plan" sqref="E4:E5" xr:uid="{F2EEBA48-1936-4867-8BAC-F25B820666CB}"/>
    <dataValidation allowBlank="1" showInputMessage="1" showErrorMessage="1" promptTitle="Overall narrative for the year" prompt="If the Board selects &quot;both&quot; on the above line, describe in detail how this is coordinated." sqref="E7" xr:uid="{B631E742-B3A0-4D44-8586-308BB6BD8A18}"/>
    <dataValidation allowBlank="1" showInputMessage="1" showErrorMessage="1" prompt="Place the activty's estimated expenditure amount in the cell._x000a_" sqref="C53:C54 C35:C36 C41:C42 C47:C48 C11:C12 C28:C30 C17:C23" xr:uid="{CDC9A2BB-75C0-458E-A114-968F6049D5F2}"/>
  </dataValidations>
  <printOptions horizontalCentered="1"/>
  <pageMargins left="0.25" right="0.25" top="0.61848958333333304" bottom="0.75" header="0.3" footer="0.3"/>
  <pageSetup scale="59"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49FB8-A87E-4882-ABEA-95A354B43DE5}">
  <sheetPr>
    <tabColor theme="5" tint="-0.249977111117893"/>
    <pageSetUpPr fitToPage="1"/>
  </sheetPr>
  <dimension ref="A1:F93"/>
  <sheetViews>
    <sheetView topLeftCell="A62" workbookViewId="0">
      <selection activeCell="E63" sqref="E63"/>
    </sheetView>
  </sheetViews>
  <sheetFormatPr defaultColWidth="0" defaultRowHeight="0" customHeight="1" zeroHeight="1" x14ac:dyDescent="0.5"/>
  <cols>
    <col min="1" max="1" width="50.46484375" style="1" customWidth="1"/>
    <col min="2" max="2" width="16.6640625" style="1" bestFit="1" customWidth="1"/>
    <col min="3" max="3" width="22.6640625" style="1" bestFit="1" customWidth="1"/>
    <col min="4" max="4" width="16.6640625" style="1" bestFit="1" customWidth="1"/>
    <col min="5" max="5" width="255.53125" style="3" bestFit="1" customWidth="1"/>
    <col min="6" max="6" width="1.53125" style="2" hidden="1" customWidth="1"/>
    <col min="7" max="7" width="0" style="1" hidden="1" customWidth="1"/>
    <col min="8" max="16384" width="0" style="1" hidden="1"/>
  </cols>
  <sheetData>
    <row r="1" spans="1:6" s="59" customFormat="1" ht="21" x14ac:dyDescent="0.65">
      <c r="A1" s="62" t="str">
        <f>[3]Instructions!$B$8</f>
        <v>Workforce Solutions Alamo</v>
      </c>
      <c r="B1" s="62"/>
      <c r="C1" s="62"/>
      <c r="D1" s="62"/>
      <c r="E1" s="61"/>
      <c r="F1" s="60"/>
    </row>
    <row r="2" spans="1:6" s="55" customFormat="1" ht="26.1" customHeight="1" x14ac:dyDescent="0.45">
      <c r="A2" s="58" t="str">
        <f>CONCATENATE("FFY ", [3]Instructions!$B$9, " Annual Expenditure Plan")</f>
        <v>FFY 2025 Annual Expenditure Plan</v>
      </c>
      <c r="B2" s="58"/>
      <c r="C2" s="58"/>
      <c r="D2" s="58"/>
      <c r="E2" s="57"/>
      <c r="F2" s="56"/>
    </row>
    <row r="3" spans="1:6" ht="22.35" customHeight="1" x14ac:dyDescent="0.5">
      <c r="A3" s="54" t="s">
        <v>76</v>
      </c>
      <c r="B3" s="54"/>
      <c r="C3" s="54"/>
      <c r="D3" s="54"/>
      <c r="E3" s="53"/>
    </row>
    <row r="4" spans="1:6" ht="321.60000000000002" customHeight="1" x14ac:dyDescent="0.5">
      <c r="A4" s="44" t="s">
        <v>77</v>
      </c>
      <c r="B4" s="44"/>
      <c r="C4" s="44"/>
      <c r="D4" s="44"/>
      <c r="E4" s="52" t="s">
        <v>78</v>
      </c>
    </row>
    <row r="5" spans="1:6" ht="15.75" x14ac:dyDescent="0.5">
      <c r="A5" s="51"/>
      <c r="B5" s="51"/>
      <c r="C5" s="51"/>
      <c r="D5" s="51"/>
      <c r="E5" s="50"/>
    </row>
    <row r="6" spans="1:6" ht="20.100000000000001" customHeight="1" x14ac:dyDescent="0.5">
      <c r="A6" s="49" t="s">
        <v>79</v>
      </c>
      <c r="B6" s="48"/>
      <c r="C6" s="48"/>
      <c r="D6" s="47"/>
      <c r="E6" s="46" t="s">
        <v>80</v>
      </c>
    </row>
    <row r="7" spans="1:6" ht="63" x14ac:dyDescent="0.5">
      <c r="A7" s="45" t="s">
        <v>81</v>
      </c>
      <c r="B7" s="44"/>
      <c r="C7" s="44"/>
      <c r="D7" s="43"/>
      <c r="E7" s="52" t="s">
        <v>82</v>
      </c>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63" x14ac:dyDescent="0.5">
      <c r="A11" s="302" t="s">
        <v>89</v>
      </c>
      <c r="B11" s="39" t="s">
        <v>90</v>
      </c>
      <c r="C11" s="16">
        <v>300000</v>
      </c>
      <c r="D11" s="15" t="s">
        <v>91</v>
      </c>
      <c r="E11" s="29" t="s">
        <v>92</v>
      </c>
      <c r="F11" s="2"/>
    </row>
    <row r="12" spans="1:6" s="4" customFormat="1" ht="63" x14ac:dyDescent="0.5">
      <c r="A12" s="302" t="s">
        <v>93</v>
      </c>
      <c r="B12" s="39" t="s">
        <v>90</v>
      </c>
      <c r="C12" s="16">
        <v>300000</v>
      </c>
      <c r="D12" s="15" t="s">
        <v>91</v>
      </c>
      <c r="E12" s="29" t="s">
        <v>94</v>
      </c>
      <c r="F12" s="2"/>
    </row>
    <row r="13" spans="1:6" s="4" customFormat="1" ht="88.35" customHeight="1" x14ac:dyDescent="0.5">
      <c r="A13" s="302" t="s">
        <v>95</v>
      </c>
      <c r="B13" s="39" t="s">
        <v>90</v>
      </c>
      <c r="C13" s="16">
        <v>200000</v>
      </c>
      <c r="D13" s="15" t="s">
        <v>91</v>
      </c>
      <c r="E13" s="29" t="s">
        <v>96</v>
      </c>
      <c r="F13" s="2"/>
    </row>
    <row r="14" spans="1:6" s="4" customFormat="1" ht="78.75" x14ac:dyDescent="0.5">
      <c r="A14" s="302" t="s">
        <v>97</v>
      </c>
      <c r="B14" s="39" t="s">
        <v>90</v>
      </c>
      <c r="C14" s="16">
        <v>100000</v>
      </c>
      <c r="D14" s="15" t="s">
        <v>98</v>
      </c>
      <c r="E14" s="29" t="s">
        <v>99</v>
      </c>
      <c r="F14" s="2"/>
    </row>
    <row r="15" spans="1:6" s="30" customFormat="1" ht="15" customHeight="1" x14ac:dyDescent="0.5">
      <c r="A15" s="13" t="s">
        <v>100</v>
      </c>
      <c r="B15" s="38"/>
      <c r="C15" s="37">
        <f>SUM(C11:C14)</f>
        <v>900000</v>
      </c>
      <c r="D15" s="32"/>
      <c r="E15" s="31"/>
      <c r="F15" s="24"/>
    </row>
    <row r="16" spans="1:6" s="5" customFormat="1" ht="15" customHeight="1" x14ac:dyDescent="0.5">
      <c r="A16" s="7"/>
      <c r="B16" s="7"/>
      <c r="C16" s="7"/>
      <c r="D16" s="7"/>
      <c r="E16" s="6"/>
      <c r="F16" s="2"/>
    </row>
    <row r="17" spans="1:6" s="5" customFormat="1" ht="21" x14ac:dyDescent="0.65">
      <c r="A17" s="22" t="s">
        <v>1</v>
      </c>
      <c r="B17" s="22"/>
      <c r="C17" s="22"/>
      <c r="D17" s="22"/>
      <c r="E17" s="21"/>
      <c r="F17" s="2"/>
    </row>
    <row r="18" spans="1:6" s="4" customFormat="1" ht="66.599999999999994" customHeight="1" x14ac:dyDescent="0.45">
      <c r="A18" s="20" t="s">
        <v>84</v>
      </c>
      <c r="B18" s="19" t="s">
        <v>101</v>
      </c>
      <c r="C18" s="19" t="s">
        <v>86</v>
      </c>
      <c r="D18" s="19" t="s">
        <v>87</v>
      </c>
      <c r="E18" s="18" t="s">
        <v>88</v>
      </c>
      <c r="F18" s="17"/>
    </row>
    <row r="19" spans="1:6" ht="104.85" customHeight="1" x14ac:dyDescent="0.5">
      <c r="A19" s="302" t="s">
        <v>102</v>
      </c>
      <c r="B19" s="39" t="s">
        <v>90</v>
      </c>
      <c r="C19" s="16">
        <v>20000</v>
      </c>
      <c r="D19" s="15" t="s">
        <v>103</v>
      </c>
      <c r="E19" s="29" t="s">
        <v>104</v>
      </c>
    </row>
    <row r="20" spans="1:6" ht="78.75" x14ac:dyDescent="0.5">
      <c r="A20" s="302" t="s">
        <v>105</v>
      </c>
      <c r="B20" s="39" t="s">
        <v>90</v>
      </c>
      <c r="C20" s="16">
        <v>80000</v>
      </c>
      <c r="D20" s="15" t="s">
        <v>106</v>
      </c>
      <c r="E20" s="29" t="s">
        <v>107</v>
      </c>
    </row>
    <row r="21" spans="1:6" ht="78.75" x14ac:dyDescent="0.5">
      <c r="A21" s="302" t="s">
        <v>108</v>
      </c>
      <c r="B21" s="39" t="s">
        <v>90</v>
      </c>
      <c r="C21" s="16">
        <v>100000</v>
      </c>
      <c r="D21" s="15" t="s">
        <v>103</v>
      </c>
      <c r="E21" s="14" t="s">
        <v>109</v>
      </c>
    </row>
    <row r="22" spans="1:6" ht="110.25" x14ac:dyDescent="0.5">
      <c r="A22" s="302" t="s">
        <v>110</v>
      </c>
      <c r="B22" s="39" t="s">
        <v>90</v>
      </c>
      <c r="C22" s="16">
        <v>50000</v>
      </c>
      <c r="D22" s="15" t="s">
        <v>91</v>
      </c>
      <c r="E22" s="29" t="s">
        <v>111</v>
      </c>
    </row>
    <row r="23" spans="1:6" ht="78.75" x14ac:dyDescent="0.5">
      <c r="A23" s="302" t="s">
        <v>112</v>
      </c>
      <c r="B23" s="39" t="s">
        <v>90</v>
      </c>
      <c r="C23" s="16">
        <v>60000</v>
      </c>
      <c r="D23" s="15" t="s">
        <v>91</v>
      </c>
      <c r="E23" s="14" t="s">
        <v>113</v>
      </c>
    </row>
    <row r="24" spans="1:6" ht="78.75" x14ac:dyDescent="0.5">
      <c r="A24" s="302" t="s">
        <v>114</v>
      </c>
      <c r="B24" s="39" t="s">
        <v>90</v>
      </c>
      <c r="C24" s="16">
        <v>45000</v>
      </c>
      <c r="D24" s="15" t="s">
        <v>91</v>
      </c>
      <c r="E24" s="29" t="s">
        <v>115</v>
      </c>
    </row>
    <row r="25" spans="1:6" ht="78.75" x14ac:dyDescent="0.5">
      <c r="A25" s="302" t="s">
        <v>116</v>
      </c>
      <c r="B25" s="39" t="s">
        <v>90</v>
      </c>
      <c r="C25" s="16">
        <v>200000</v>
      </c>
      <c r="D25" s="15" t="s">
        <v>103</v>
      </c>
      <c r="E25" s="29" t="s">
        <v>117</v>
      </c>
    </row>
    <row r="26" spans="1:6" s="23" customFormat="1" ht="14.85" customHeight="1" x14ac:dyDescent="0.5">
      <c r="A26" s="13" t="s">
        <v>100</v>
      </c>
      <c r="B26" s="38"/>
      <c r="C26" s="37">
        <f>SUM(C19:C25)</f>
        <v>555000</v>
      </c>
      <c r="D26" s="26"/>
      <c r="E26" s="25"/>
      <c r="F26" s="24"/>
    </row>
    <row r="27" spans="1:6" ht="14.85" customHeight="1" x14ac:dyDescent="0.5">
      <c r="A27" s="7"/>
      <c r="B27" s="7"/>
      <c r="C27" s="7"/>
      <c r="D27" s="7"/>
      <c r="E27" s="6"/>
    </row>
    <row r="28" spans="1:6" ht="21" x14ac:dyDescent="0.65">
      <c r="A28" s="22" t="s">
        <v>118</v>
      </c>
      <c r="B28" s="22"/>
      <c r="C28" s="22"/>
      <c r="D28" s="22"/>
      <c r="E28" s="21"/>
    </row>
    <row r="29" spans="1:6" s="28" customFormat="1" ht="66.599999999999994" customHeight="1" x14ac:dyDescent="0.45">
      <c r="A29" s="20" t="s">
        <v>84</v>
      </c>
      <c r="B29" s="19" t="s">
        <v>101</v>
      </c>
      <c r="C29" s="19" t="s">
        <v>86</v>
      </c>
      <c r="D29" s="19" t="s">
        <v>87</v>
      </c>
      <c r="E29" s="18" t="s">
        <v>88</v>
      </c>
      <c r="F29" s="17"/>
    </row>
    <row r="30" spans="1:6" s="5" customFormat="1" ht="94.5" x14ac:dyDescent="0.5">
      <c r="A30" s="302" t="s">
        <v>119</v>
      </c>
      <c r="B30" s="39" t="s">
        <v>120</v>
      </c>
      <c r="C30" s="16">
        <v>700000</v>
      </c>
      <c r="D30" s="15" t="s">
        <v>98</v>
      </c>
      <c r="E30" s="27" t="s">
        <v>121</v>
      </c>
      <c r="F30" s="2"/>
    </row>
    <row r="31" spans="1:6" s="5" customFormat="1" ht="94.5" x14ac:dyDescent="0.5">
      <c r="A31" s="302" t="s">
        <v>122</v>
      </c>
      <c r="B31" s="39" t="s">
        <v>120</v>
      </c>
      <c r="C31" s="16">
        <v>50000</v>
      </c>
      <c r="D31" s="15" t="s">
        <v>91</v>
      </c>
      <c r="E31" s="27" t="s">
        <v>123</v>
      </c>
      <c r="F31" s="2"/>
    </row>
    <row r="32" spans="1:6" s="5" customFormat="1" ht="63" x14ac:dyDescent="0.5">
      <c r="A32" s="302" t="s">
        <v>124</v>
      </c>
      <c r="B32" s="39" t="s">
        <v>90</v>
      </c>
      <c r="C32" s="16">
        <v>250000</v>
      </c>
      <c r="D32" s="15" t="s">
        <v>91</v>
      </c>
      <c r="E32" s="29" t="s">
        <v>125</v>
      </c>
      <c r="F32" s="2"/>
    </row>
    <row r="33" spans="1:6" s="5" customFormat="1" ht="63" x14ac:dyDescent="0.5">
      <c r="A33" s="302" t="s">
        <v>126</v>
      </c>
      <c r="B33" s="39" t="s">
        <v>90</v>
      </c>
      <c r="C33" s="16">
        <v>1985979</v>
      </c>
      <c r="D33" s="15" t="s">
        <v>103</v>
      </c>
      <c r="E33" s="103" t="s">
        <v>127</v>
      </c>
      <c r="F33" s="2"/>
    </row>
    <row r="34" spans="1:6" s="5" customFormat="1" ht="98.25" customHeight="1" x14ac:dyDescent="0.5">
      <c r="A34" s="302" t="s">
        <v>128</v>
      </c>
      <c r="B34" s="39" t="s">
        <v>90</v>
      </c>
      <c r="C34" s="16">
        <v>286625.40999999997</v>
      </c>
      <c r="D34" s="15" t="s">
        <v>103</v>
      </c>
      <c r="E34" s="103" t="s">
        <v>129</v>
      </c>
      <c r="F34" s="2"/>
    </row>
    <row r="35" spans="1:6" s="5" customFormat="1" ht="63" x14ac:dyDescent="0.5">
      <c r="A35" s="302" t="s">
        <v>130</v>
      </c>
      <c r="B35" s="39" t="s">
        <v>90</v>
      </c>
      <c r="C35" s="16">
        <v>178155</v>
      </c>
      <c r="D35" s="15" t="s">
        <v>103</v>
      </c>
      <c r="E35" s="27" t="s">
        <v>131</v>
      </c>
      <c r="F35" s="2"/>
    </row>
    <row r="36" spans="1:6" s="5" customFormat="1" ht="113.75" customHeight="1" x14ac:dyDescent="0.5">
      <c r="A36" s="302" t="s">
        <v>132</v>
      </c>
      <c r="B36" s="39" t="s">
        <v>90</v>
      </c>
      <c r="C36" s="16">
        <v>200000</v>
      </c>
      <c r="D36" s="15" t="s">
        <v>91</v>
      </c>
      <c r="E36" s="29" t="s">
        <v>133</v>
      </c>
      <c r="F36" s="2"/>
    </row>
    <row r="37" spans="1:6" s="5" customFormat="1" ht="78.75" x14ac:dyDescent="0.5">
      <c r="A37" s="302" t="s">
        <v>134</v>
      </c>
      <c r="B37" s="39" t="s">
        <v>90</v>
      </c>
      <c r="C37" s="16">
        <v>20000</v>
      </c>
      <c r="D37" s="15" t="s">
        <v>91</v>
      </c>
      <c r="E37" s="29" t="s">
        <v>135</v>
      </c>
      <c r="F37" s="2"/>
    </row>
    <row r="38" spans="1:6" s="5" customFormat="1" ht="88.35" customHeight="1" x14ac:dyDescent="0.5">
      <c r="A38" s="302" t="s">
        <v>136</v>
      </c>
      <c r="B38" s="39" t="s">
        <v>90</v>
      </c>
      <c r="C38" s="16">
        <v>30000</v>
      </c>
      <c r="D38" s="15" t="s">
        <v>91</v>
      </c>
      <c r="E38" s="29" t="s">
        <v>137</v>
      </c>
      <c r="F38" s="2"/>
    </row>
    <row r="39" spans="1:6" s="5" customFormat="1" ht="63" x14ac:dyDescent="0.5">
      <c r="A39" s="302" t="s">
        <v>138</v>
      </c>
      <c r="B39" s="39" t="s">
        <v>139</v>
      </c>
      <c r="C39" s="16">
        <v>600000</v>
      </c>
      <c r="D39" s="15" t="s">
        <v>91</v>
      </c>
      <c r="E39" s="14" t="s">
        <v>140</v>
      </c>
      <c r="F39" s="2"/>
    </row>
    <row r="40" spans="1:6" s="23" customFormat="1" ht="15" customHeight="1" x14ac:dyDescent="0.5">
      <c r="A40" s="13" t="s">
        <v>100</v>
      </c>
      <c r="B40" s="12"/>
      <c r="C40" s="33">
        <f>SUM(C30:C39)</f>
        <v>4300759.41</v>
      </c>
      <c r="D40" s="32"/>
      <c r="E40" s="31"/>
      <c r="F40" s="24"/>
    </row>
    <row r="41" spans="1:6" ht="15" customHeight="1" x14ac:dyDescent="0.5">
      <c r="A41" s="7"/>
      <c r="B41" s="7"/>
      <c r="C41" s="7"/>
      <c r="D41" s="7"/>
      <c r="E41" s="6"/>
    </row>
    <row r="42" spans="1:6" ht="21" x14ac:dyDescent="0.65">
      <c r="A42" s="22" t="s">
        <v>141</v>
      </c>
      <c r="B42" s="22"/>
      <c r="C42" s="22"/>
      <c r="D42" s="22"/>
      <c r="E42" s="21"/>
    </row>
    <row r="43" spans="1:6" s="4" customFormat="1" ht="66.599999999999994" customHeight="1" x14ac:dyDescent="0.45">
      <c r="A43" s="20" t="s">
        <v>84</v>
      </c>
      <c r="B43" s="19" t="s">
        <v>101</v>
      </c>
      <c r="C43" s="19" t="s">
        <v>86</v>
      </c>
      <c r="D43" s="19" t="s">
        <v>87</v>
      </c>
      <c r="E43" s="18" t="s">
        <v>88</v>
      </c>
      <c r="F43" s="17"/>
    </row>
    <row r="44" spans="1:6" s="5" customFormat="1" ht="83" customHeight="1" x14ac:dyDescent="0.5">
      <c r="A44" s="302" t="s">
        <v>142</v>
      </c>
      <c r="B44" s="39" t="s">
        <v>90</v>
      </c>
      <c r="C44" s="16">
        <v>50000</v>
      </c>
      <c r="D44" s="15" t="s">
        <v>91</v>
      </c>
      <c r="E44" s="29" t="s">
        <v>143</v>
      </c>
      <c r="F44" s="2"/>
    </row>
    <row r="45" spans="1:6" s="5" customFormat="1" ht="97.5" customHeight="1" x14ac:dyDescent="0.5">
      <c r="A45" s="15" t="s">
        <v>144</v>
      </c>
      <c r="B45" s="15"/>
      <c r="C45" s="16"/>
      <c r="D45" s="15"/>
      <c r="E45" s="27"/>
      <c r="F45" s="2"/>
    </row>
    <row r="46" spans="1:6" s="30" customFormat="1" ht="15.75" x14ac:dyDescent="0.5">
      <c r="A46" s="13" t="s">
        <v>100</v>
      </c>
      <c r="B46" s="12"/>
      <c r="C46" s="11">
        <f>SUM(C44:C45)</f>
        <v>50000</v>
      </c>
      <c r="D46" s="26"/>
      <c r="E46" s="25"/>
      <c r="F46" s="24"/>
    </row>
    <row r="47" spans="1:6" s="5" customFormat="1" ht="15.75" x14ac:dyDescent="0.5">
      <c r="A47" s="7"/>
      <c r="B47" s="7"/>
      <c r="C47" s="7"/>
      <c r="D47" s="7"/>
      <c r="E47" s="6"/>
      <c r="F47" s="2"/>
    </row>
    <row r="48" spans="1:6" s="4" customFormat="1" ht="21" x14ac:dyDescent="0.65">
      <c r="A48" s="22" t="s">
        <v>145</v>
      </c>
      <c r="B48" s="22"/>
      <c r="C48" s="22"/>
      <c r="D48" s="22"/>
      <c r="E48" s="21"/>
      <c r="F48" s="2"/>
    </row>
    <row r="49" spans="1:6" s="4" customFormat="1" ht="66.599999999999994" customHeight="1" x14ac:dyDescent="0.45">
      <c r="A49" s="20" t="s">
        <v>84</v>
      </c>
      <c r="B49" s="19" t="s">
        <v>101</v>
      </c>
      <c r="C49" s="19" t="s">
        <v>86</v>
      </c>
      <c r="D49" s="19" t="s">
        <v>87</v>
      </c>
      <c r="E49" s="18" t="s">
        <v>88</v>
      </c>
      <c r="F49" s="17"/>
    </row>
    <row r="50" spans="1:6" ht="93.6" customHeight="1" x14ac:dyDescent="0.5">
      <c r="A50" s="275" t="s">
        <v>146</v>
      </c>
      <c r="B50" s="276" t="s">
        <v>90</v>
      </c>
      <c r="C50" s="16">
        <v>40000</v>
      </c>
      <c r="D50" s="15" t="s">
        <v>91</v>
      </c>
      <c r="E50" s="278" t="s">
        <v>147</v>
      </c>
    </row>
    <row r="51" spans="1:6" ht="142.25" customHeight="1" x14ac:dyDescent="0.5">
      <c r="A51" s="275" t="s">
        <v>148</v>
      </c>
      <c r="B51" s="276" t="s">
        <v>90</v>
      </c>
      <c r="C51" s="277">
        <v>0</v>
      </c>
      <c r="D51" s="275" t="s">
        <v>98</v>
      </c>
      <c r="E51" s="278" t="s">
        <v>149</v>
      </c>
    </row>
    <row r="52" spans="1:6" s="23" customFormat="1" ht="15.75" x14ac:dyDescent="0.5">
      <c r="A52" s="13" t="s">
        <v>100</v>
      </c>
      <c r="B52" s="12"/>
      <c r="C52" s="11">
        <f>SUM(C50:C51)</f>
        <v>40000</v>
      </c>
      <c r="D52" s="26"/>
      <c r="E52" s="25"/>
      <c r="F52" s="24"/>
    </row>
    <row r="53" spans="1:6" ht="15.75" x14ac:dyDescent="0.5">
      <c r="A53" s="7"/>
      <c r="B53" s="7"/>
      <c r="C53" s="7"/>
      <c r="D53" s="7"/>
      <c r="E53" s="6"/>
    </row>
    <row r="54" spans="1:6" s="5" customFormat="1" ht="21" x14ac:dyDescent="0.65">
      <c r="A54" s="22" t="s">
        <v>150</v>
      </c>
      <c r="B54" s="22"/>
      <c r="C54" s="22"/>
      <c r="D54" s="22"/>
      <c r="E54" s="21"/>
      <c r="F54" s="2"/>
    </row>
    <row r="55" spans="1:6" s="28" customFormat="1" ht="66.599999999999994" customHeight="1" x14ac:dyDescent="0.45">
      <c r="A55" s="20" t="s">
        <v>84</v>
      </c>
      <c r="B55" s="19" t="s">
        <v>101</v>
      </c>
      <c r="C55" s="19" t="s">
        <v>86</v>
      </c>
      <c r="D55" s="19" t="s">
        <v>87</v>
      </c>
      <c r="E55" s="18" t="s">
        <v>88</v>
      </c>
      <c r="F55" s="17"/>
    </row>
    <row r="56" spans="1:6" s="4" customFormat="1" ht="78.75" x14ac:dyDescent="0.5">
      <c r="A56" s="302" t="s">
        <v>151</v>
      </c>
      <c r="B56" s="276" t="s">
        <v>152</v>
      </c>
      <c r="C56" s="16">
        <v>13250</v>
      </c>
      <c r="D56" s="15" t="s">
        <v>103</v>
      </c>
      <c r="E56" s="29" t="s">
        <v>153</v>
      </c>
      <c r="F56" s="2"/>
    </row>
    <row r="57" spans="1:6" ht="80.849999999999994" customHeight="1" x14ac:dyDescent="0.5">
      <c r="A57" s="15" t="s">
        <v>144</v>
      </c>
      <c r="B57" s="15"/>
      <c r="C57" s="16"/>
      <c r="D57" s="15"/>
      <c r="E57" s="27"/>
    </row>
    <row r="58" spans="1:6" s="23" customFormat="1" ht="15.75" x14ac:dyDescent="0.5">
      <c r="A58" s="13" t="s">
        <v>100</v>
      </c>
      <c r="B58" s="12"/>
      <c r="C58" s="11">
        <f>SUM(C56:C57)</f>
        <v>13250</v>
      </c>
      <c r="D58" s="26"/>
      <c r="E58" s="25"/>
      <c r="F58" s="24"/>
    </row>
    <row r="59" spans="1:6" ht="15.75" x14ac:dyDescent="0.5">
      <c r="A59" s="7"/>
      <c r="B59" s="7"/>
      <c r="C59" s="7"/>
      <c r="D59" s="7"/>
      <c r="E59" s="6"/>
    </row>
    <row r="60" spans="1:6" ht="21" x14ac:dyDescent="0.65">
      <c r="A60" s="22" t="s">
        <v>154</v>
      </c>
      <c r="B60" s="22"/>
      <c r="C60" s="22"/>
      <c r="D60" s="22"/>
      <c r="E60" s="21"/>
    </row>
    <row r="61" spans="1:6" s="4" customFormat="1" ht="66.599999999999994" customHeight="1" x14ac:dyDescent="0.45">
      <c r="A61" s="20" t="s">
        <v>84</v>
      </c>
      <c r="B61" s="19" t="s">
        <v>101</v>
      </c>
      <c r="C61" s="19" t="s">
        <v>86</v>
      </c>
      <c r="D61" s="19" t="s">
        <v>87</v>
      </c>
      <c r="E61" s="18" t="s">
        <v>88</v>
      </c>
      <c r="F61" s="17"/>
    </row>
    <row r="62" spans="1:6" s="5" customFormat="1" ht="110.25" x14ac:dyDescent="0.5">
      <c r="A62" s="302" t="s">
        <v>155</v>
      </c>
      <c r="B62" s="39" t="s">
        <v>156</v>
      </c>
      <c r="C62" s="16">
        <v>2000000</v>
      </c>
      <c r="D62" s="15" t="s">
        <v>103</v>
      </c>
      <c r="E62" s="29" t="s">
        <v>157</v>
      </c>
      <c r="F62" s="2"/>
    </row>
    <row r="63" spans="1:6" s="5" customFormat="1" ht="126" x14ac:dyDescent="0.5">
      <c r="A63" s="302" t="s">
        <v>158</v>
      </c>
      <c r="B63" s="39" t="s">
        <v>120</v>
      </c>
      <c r="C63" s="16">
        <v>500000</v>
      </c>
      <c r="D63" s="15" t="s">
        <v>91</v>
      </c>
      <c r="E63" s="14" t="s">
        <v>159</v>
      </c>
      <c r="F63" s="2"/>
    </row>
    <row r="64" spans="1:6" s="5" customFormat="1" ht="78.75" x14ac:dyDescent="0.5">
      <c r="A64" s="302" t="s">
        <v>160</v>
      </c>
      <c r="B64" s="39" t="s">
        <v>120</v>
      </c>
      <c r="C64" s="16">
        <v>500000</v>
      </c>
      <c r="D64" s="15" t="s">
        <v>103</v>
      </c>
      <c r="E64" s="14" t="s">
        <v>161</v>
      </c>
      <c r="F64" s="2"/>
    </row>
    <row r="65" spans="1:6" s="5" customFormat="1" ht="134" customHeight="1" x14ac:dyDescent="0.5">
      <c r="A65" s="304" t="s">
        <v>162</v>
      </c>
      <c r="B65" s="213" t="s">
        <v>90</v>
      </c>
      <c r="C65" s="107">
        <v>30000</v>
      </c>
      <c r="D65" s="93" t="s">
        <v>91</v>
      </c>
      <c r="E65" s="64" t="s">
        <v>163</v>
      </c>
      <c r="F65" s="2"/>
    </row>
    <row r="66" spans="1:6" s="5" customFormat="1" ht="16.149999999999999" thickBot="1" x14ac:dyDescent="0.55000000000000004">
      <c r="A66" s="13" t="s">
        <v>100</v>
      </c>
      <c r="B66" s="12"/>
      <c r="C66" s="11">
        <f>SUM(C62:C65)</f>
        <v>3030000</v>
      </c>
      <c r="D66" s="7"/>
      <c r="E66" s="6"/>
      <c r="F66" s="2"/>
    </row>
    <row r="67" spans="1:6" s="5" customFormat="1" ht="23.65" thickBot="1" x14ac:dyDescent="0.55000000000000004">
      <c r="A67" s="10" t="s">
        <v>7</v>
      </c>
      <c r="B67" s="9"/>
      <c r="C67" s="8">
        <f>SUM(C66,C58,C52,C46,C40,C26,C15)</f>
        <v>8889009.4100000001</v>
      </c>
      <c r="D67" s="7"/>
      <c r="E67" s="6"/>
      <c r="F67" s="2"/>
    </row>
    <row r="68" spans="1:6" s="4" customFormat="1" ht="13.35" customHeight="1" x14ac:dyDescent="0.5">
      <c r="A68" s="1" t="s">
        <v>164</v>
      </c>
      <c r="B68" s="1"/>
      <c r="C68" s="1"/>
      <c r="D68" s="1"/>
      <c r="E68" s="3"/>
      <c r="F68" s="2"/>
    </row>
    <row r="69" spans="1:6" ht="15.75" x14ac:dyDescent="0.5"/>
    <row r="70" spans="1:6" ht="15.75" x14ac:dyDescent="0.5"/>
    <row r="71" spans="1:6" ht="15.75" x14ac:dyDescent="0.5"/>
    <row r="73" spans="1:6" ht="15.75" x14ac:dyDescent="0.5"/>
    <row r="74" spans="1:6" ht="15.75" x14ac:dyDescent="0.5"/>
    <row r="75" spans="1:6" ht="15.75" x14ac:dyDescent="0.5"/>
    <row r="76" spans="1:6" ht="15.75" x14ac:dyDescent="0.5"/>
    <row r="77" spans="1:6" ht="15.75" x14ac:dyDescent="0.5"/>
    <row r="78" spans="1:6" ht="15.75" x14ac:dyDescent="0.5"/>
    <row r="79" spans="1:6" ht="15.75" x14ac:dyDescent="0.5"/>
    <row r="80" spans="1:6" ht="15.75" x14ac:dyDescent="0.5"/>
    <row r="81" ht="15.75" x14ac:dyDescent="0.5"/>
    <row r="82" ht="15.75" x14ac:dyDescent="0.5"/>
    <row r="83" ht="15.75" x14ac:dyDescent="0.5"/>
    <row r="84" ht="15.75" x14ac:dyDescent="0.5"/>
    <row r="85" ht="15.75" x14ac:dyDescent="0.5"/>
    <row r="86" ht="15.75" x14ac:dyDescent="0.5"/>
    <row r="87" ht="15.75" x14ac:dyDescent="0.5"/>
    <row r="88" ht="15.75" x14ac:dyDescent="0.5"/>
    <row r="89" ht="15.75" x14ac:dyDescent="0.5"/>
    <row r="90" ht="15.75" x14ac:dyDescent="0.5"/>
    <row r="91" ht="15.75" x14ac:dyDescent="0.5"/>
    <row r="92" ht="15.75" x14ac:dyDescent="0.5"/>
    <row r="93" ht="15.75" x14ac:dyDescent="0.5"/>
  </sheetData>
  <sheetProtection formatCells="0"/>
  <protectedRanges>
    <protectedRange sqref="G15:XFD17 A45 A51 A57 E45 E57" name="Range2"/>
    <protectedRange sqref="A5:E6 A4:D4 A7:D7" name="Range1"/>
    <protectedRange sqref="B44:D45 B50:D51 B56:D57 B62:D65 B19:D25 B11:D14 B30:D39" name="Range2_1_1"/>
    <protectedRange sqref="A44" name="Range2_5"/>
    <protectedRange sqref="A62:A63" name="Range2_1"/>
    <protectedRange sqref="A64:A65" name="Range2_7_1"/>
    <protectedRange sqref="A50" name="Range2_6_1"/>
    <protectedRange sqref="A30:A31" name="Range2_4_2_1"/>
    <protectedRange sqref="A32:A38" name="Range2_4_2_3"/>
    <protectedRange sqref="A39" name="Range2_4_2_4"/>
    <protectedRange sqref="A19:A24" name="Range2_3_1"/>
    <protectedRange sqref="A25" name="Range2_3_2"/>
    <protectedRange sqref="A11:A13" name="Range2_1_1_1"/>
    <protectedRange sqref="E4" name="Range1_2_1_1"/>
    <protectedRange sqref="A14" name="Range2_1_1_2"/>
    <protectedRange sqref="E33:E35" name="Range2_4_2"/>
    <protectedRange sqref="E30:E31" name="Range2_4_2_5"/>
    <protectedRange sqref="E7" name="Range1_1"/>
  </protectedRanges>
  <dataValidations count="5">
    <dataValidation allowBlank="1" showInputMessage="1" showErrorMessage="1" prompt="Enter a brief name or title to label the activity/activities" sqref="A44:A45 A56:A57 A50:A51 A19:A25 A11:A14 A62:A65 A30:A39" xr:uid="{EB915BD1-5F82-47E1-9FDF-F1EF5E390FB9}"/>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56:E57 E44:E45 E50:E51 E11:E14 E30:E39 E19:E25 E62:E65" xr:uid="{F1465075-2B8D-4640-9C0E-3F0F26C8D033}"/>
    <dataValidation allowBlank="1" showInputMessage="1" showErrorMessage="1" promptTitle="Questions to Address:" sqref="A4:D7" xr:uid="{9261C965-EB9C-4985-8A4F-00BA68697703}"/>
    <dataValidation allowBlank="1" showInputMessage="1" showErrorMessage="1" promptTitle="Overall narrative for the year" prompt="Enter a description of the Board's overall plan" sqref="E4:E5 E7" xr:uid="{4C0A5C4F-08B4-4677-8096-BB526129DA59}"/>
    <dataValidation allowBlank="1" showInputMessage="1" showErrorMessage="1" prompt="Place the activty's estimated expenditure amount in the cell._x000a_" sqref="C11:C14 C19:C25 C44:C45 C50:C51 C56:C57 C62:C65 C30:C39" xr:uid="{99108278-1BCF-461D-A2F9-E80D05E62AA9}"/>
  </dataValidations>
  <printOptions horizontalCentered="1"/>
  <pageMargins left="0.25" right="0.25" top="0.61848958333333304" bottom="0.75" header="0.3" footer="0.3"/>
  <pageSetup scale="48"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C77-576B-45ED-9D3E-C9E54C3C4B10}">
  <sheetPr>
    <tabColor theme="5" tint="-0.249977111117893"/>
    <pageSetUpPr fitToPage="1"/>
  </sheetPr>
  <dimension ref="A1:F82"/>
  <sheetViews>
    <sheetView showGridLines="0" showWhiteSpace="0" topLeftCell="A49" zoomScale="70" zoomScaleNormal="70" zoomScalePageLayoutView="80" workbookViewId="0">
      <selection activeCell="E4" sqref="E4"/>
    </sheetView>
  </sheetViews>
  <sheetFormatPr defaultColWidth="0" defaultRowHeight="0" customHeight="1" zeroHeight="1" x14ac:dyDescent="0.5"/>
  <cols>
    <col min="1" max="1" width="33.53125" style="1" customWidth="1"/>
    <col min="2" max="2" width="16.46484375" style="1" customWidth="1"/>
    <col min="3" max="3" width="25.1328125" style="1" bestFit="1" customWidth="1"/>
    <col min="4" max="4" width="16.46484375" style="1" customWidth="1"/>
    <col min="5" max="5" width="220" style="3" customWidth="1"/>
    <col min="6" max="6" width="1.53125" style="2" hidden="1" customWidth="1"/>
    <col min="7" max="7" width="0" style="1" hidden="1" customWidth="1"/>
    <col min="8" max="16384" width="0" style="1" hidden="1"/>
  </cols>
  <sheetData>
    <row r="1" spans="1:6" s="59" customFormat="1" ht="21" x14ac:dyDescent="0.65">
      <c r="A1" s="62" t="str">
        <f>[20]Instructions!$B$8</f>
        <v>Workforce Solutions Northeast Texas</v>
      </c>
      <c r="B1" s="62"/>
      <c r="C1" s="62"/>
      <c r="D1" s="62"/>
      <c r="E1" s="61"/>
      <c r="F1" s="60"/>
    </row>
    <row r="2" spans="1:6" s="55" customFormat="1" ht="26.25" customHeight="1" x14ac:dyDescent="0.45">
      <c r="A2" s="58" t="str">
        <f>CONCATENATE("FFY ", [20]Instructions!$B$9, " Annual Expenditure Plan")</f>
        <v>FFY 2025 Annual Expenditure Plan</v>
      </c>
      <c r="B2" s="58"/>
      <c r="C2" s="58"/>
      <c r="D2" s="58"/>
      <c r="E2" s="57"/>
      <c r="F2" s="56"/>
    </row>
    <row r="3" spans="1:6" ht="22.7" customHeight="1" x14ac:dyDescent="0.5">
      <c r="A3" s="54" t="s">
        <v>76</v>
      </c>
      <c r="B3" s="54"/>
      <c r="C3" s="54"/>
      <c r="D3" s="54"/>
      <c r="E3" s="53"/>
    </row>
    <row r="4" spans="1:6" ht="404" customHeight="1" x14ac:dyDescent="0.5">
      <c r="A4" s="44" t="s">
        <v>77</v>
      </c>
      <c r="B4" s="44"/>
      <c r="C4" s="44"/>
      <c r="D4" s="44"/>
      <c r="E4" s="52" t="s">
        <v>816</v>
      </c>
    </row>
    <row r="5" spans="1:6" ht="15.75" x14ac:dyDescent="0.5">
      <c r="A5" s="51"/>
      <c r="B5" s="51"/>
      <c r="C5" s="51"/>
      <c r="D5" s="51"/>
      <c r="E5" s="50"/>
    </row>
    <row r="6" spans="1:6" ht="20.100000000000001" customHeight="1" x14ac:dyDescent="0.5">
      <c r="A6" s="49" t="s">
        <v>79</v>
      </c>
      <c r="B6" s="48"/>
      <c r="C6" s="48"/>
      <c r="D6" s="47"/>
      <c r="E6" s="46" t="s">
        <v>316</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10.25" x14ac:dyDescent="0.5">
      <c r="A11" s="302" t="s">
        <v>817</v>
      </c>
      <c r="B11" s="39" t="s">
        <v>120</v>
      </c>
      <c r="C11" s="16">
        <v>40000</v>
      </c>
      <c r="D11" s="145" t="s">
        <v>106</v>
      </c>
      <c r="E11" s="68" t="s">
        <v>818</v>
      </c>
      <c r="F11" s="2"/>
    </row>
    <row r="12" spans="1:6" s="4" customFormat="1" ht="94.5" x14ac:dyDescent="0.5">
      <c r="A12" s="302" t="s">
        <v>819</v>
      </c>
      <c r="B12" s="39" t="s">
        <v>120</v>
      </c>
      <c r="C12" s="16">
        <v>15000</v>
      </c>
      <c r="D12" s="15" t="s">
        <v>98</v>
      </c>
      <c r="E12" s="29" t="s">
        <v>820</v>
      </c>
      <c r="F12" s="2"/>
    </row>
    <row r="13" spans="1:6" s="4" customFormat="1" ht="126" x14ac:dyDescent="0.5">
      <c r="A13" s="304" t="s">
        <v>821</v>
      </c>
      <c r="B13" s="213" t="s">
        <v>350</v>
      </c>
      <c r="C13" s="107">
        <v>42797</v>
      </c>
      <c r="D13" s="93" t="s">
        <v>98</v>
      </c>
      <c r="E13" s="29" t="s">
        <v>822</v>
      </c>
      <c r="F13" s="2"/>
    </row>
    <row r="14" spans="1:6" s="4" customFormat="1" ht="78.75" x14ac:dyDescent="0.5">
      <c r="A14" s="304" t="s">
        <v>823</v>
      </c>
      <c r="B14" s="213" t="s">
        <v>174</v>
      </c>
      <c r="C14" s="107">
        <v>30000</v>
      </c>
      <c r="D14" s="93" t="s">
        <v>98</v>
      </c>
      <c r="E14" s="29" t="s">
        <v>824</v>
      </c>
      <c r="F14" s="2"/>
    </row>
    <row r="15" spans="1:6" s="4" customFormat="1" ht="94.5" x14ac:dyDescent="0.5">
      <c r="A15" s="304" t="s">
        <v>825</v>
      </c>
      <c r="B15" s="213" t="s">
        <v>174</v>
      </c>
      <c r="C15" s="107">
        <v>10000</v>
      </c>
      <c r="D15" s="93" t="s">
        <v>98</v>
      </c>
      <c r="E15" s="29" t="s">
        <v>826</v>
      </c>
      <c r="F15" s="2"/>
    </row>
    <row r="16" spans="1:6" s="30" customFormat="1" ht="15" customHeight="1" x14ac:dyDescent="0.5">
      <c r="A16" s="13" t="s">
        <v>100</v>
      </c>
      <c r="B16" s="38"/>
      <c r="C16" s="37">
        <f>SUM(C11:C12)</f>
        <v>55000</v>
      </c>
      <c r="D16" s="32"/>
      <c r="E16" s="31"/>
      <c r="F16" s="24"/>
    </row>
    <row r="17" spans="1:6" s="5" customFormat="1" ht="15" customHeight="1" x14ac:dyDescent="0.5">
      <c r="A17" s="7"/>
      <c r="B17" s="7"/>
      <c r="C17" s="7"/>
      <c r="D17" s="7"/>
      <c r="E17" s="6"/>
      <c r="F17" s="2"/>
    </row>
    <row r="18" spans="1:6" s="5" customFormat="1" ht="21" x14ac:dyDescent="0.65">
      <c r="A18" s="22" t="s">
        <v>1</v>
      </c>
      <c r="B18" s="22"/>
      <c r="C18" s="22"/>
      <c r="D18" s="22"/>
      <c r="E18" s="21"/>
      <c r="F18" s="2"/>
    </row>
    <row r="19" spans="1:6" s="4" customFormat="1" ht="66.599999999999994" customHeight="1" x14ac:dyDescent="0.45">
      <c r="A19" s="20" t="s">
        <v>84</v>
      </c>
      <c r="B19" s="19" t="s">
        <v>101</v>
      </c>
      <c r="C19" s="19" t="s">
        <v>86</v>
      </c>
      <c r="D19" s="19" t="s">
        <v>87</v>
      </c>
      <c r="E19" s="18" t="s">
        <v>88</v>
      </c>
      <c r="F19" s="17"/>
    </row>
    <row r="20" spans="1:6" ht="150" customHeight="1" x14ac:dyDescent="0.5">
      <c r="A20" s="302" t="s">
        <v>827</v>
      </c>
      <c r="B20" s="39" t="s">
        <v>120</v>
      </c>
      <c r="C20" s="16">
        <v>50000</v>
      </c>
      <c r="D20" s="15" t="s">
        <v>98</v>
      </c>
      <c r="E20" s="29" t="s">
        <v>828</v>
      </c>
    </row>
    <row r="21" spans="1:6" ht="115.5" customHeight="1" x14ac:dyDescent="0.5">
      <c r="A21" s="302" t="s">
        <v>663</v>
      </c>
      <c r="B21" s="39" t="s">
        <v>120</v>
      </c>
      <c r="C21" s="16">
        <v>35000</v>
      </c>
      <c r="D21" s="15" t="s">
        <v>103</v>
      </c>
      <c r="E21" s="116" t="s">
        <v>829</v>
      </c>
    </row>
    <row r="22" spans="1:6" ht="107.75" customHeight="1" x14ac:dyDescent="0.5">
      <c r="A22" s="302" t="s">
        <v>381</v>
      </c>
      <c r="B22" s="39" t="s">
        <v>120</v>
      </c>
      <c r="C22" s="16">
        <v>85000</v>
      </c>
      <c r="D22" s="15" t="s">
        <v>103</v>
      </c>
      <c r="E22" s="29" t="s">
        <v>830</v>
      </c>
    </row>
    <row r="23" spans="1:6" ht="141.75" x14ac:dyDescent="0.5">
      <c r="A23" s="304" t="s">
        <v>831</v>
      </c>
      <c r="B23" s="213" t="s">
        <v>350</v>
      </c>
      <c r="C23" s="107">
        <v>10000</v>
      </c>
      <c r="D23" s="93" t="s">
        <v>103</v>
      </c>
      <c r="E23" s="29" t="s">
        <v>832</v>
      </c>
    </row>
    <row r="24" spans="1:6" s="23" customFormat="1" ht="14.85" customHeight="1" x14ac:dyDescent="0.5">
      <c r="A24" s="13" t="s">
        <v>100</v>
      </c>
      <c r="B24" s="38"/>
      <c r="C24" s="37">
        <f>SUM(C20:C22)</f>
        <v>170000</v>
      </c>
      <c r="D24" s="26"/>
      <c r="E24" s="25"/>
      <c r="F24" s="24"/>
    </row>
    <row r="25" spans="1:6" ht="14.85" customHeight="1" x14ac:dyDescent="0.5">
      <c r="A25" s="7"/>
      <c r="B25" s="7"/>
      <c r="C25" s="7"/>
      <c r="D25" s="7"/>
      <c r="E25" s="6"/>
    </row>
    <row r="26" spans="1:6" ht="21" x14ac:dyDescent="0.65">
      <c r="A26" s="22" t="s">
        <v>118</v>
      </c>
      <c r="B26" s="22"/>
      <c r="C26" s="22"/>
      <c r="D26" s="22"/>
      <c r="E26" s="21"/>
    </row>
    <row r="27" spans="1:6" s="28" customFormat="1" ht="66.599999999999994" customHeight="1" x14ac:dyDescent="0.45">
      <c r="A27" s="20" t="s">
        <v>84</v>
      </c>
      <c r="B27" s="19" t="s">
        <v>101</v>
      </c>
      <c r="C27" s="19" t="s">
        <v>86</v>
      </c>
      <c r="D27" s="19" t="s">
        <v>87</v>
      </c>
      <c r="E27" s="18" t="s">
        <v>88</v>
      </c>
      <c r="F27" s="17"/>
    </row>
    <row r="28" spans="1:6" s="5" customFormat="1" ht="88.35" customHeight="1" x14ac:dyDescent="0.5">
      <c r="A28" s="302" t="s">
        <v>833</v>
      </c>
      <c r="B28" s="39" t="s">
        <v>90</v>
      </c>
      <c r="C28" s="16">
        <v>120000</v>
      </c>
      <c r="D28" s="15" t="s">
        <v>98</v>
      </c>
      <c r="E28" s="27" t="s">
        <v>834</v>
      </c>
      <c r="F28" s="2"/>
    </row>
    <row r="29" spans="1:6" ht="108.6" customHeight="1" x14ac:dyDescent="0.5">
      <c r="A29" s="302" t="s">
        <v>835</v>
      </c>
      <c r="B29" s="39" t="s">
        <v>90</v>
      </c>
      <c r="C29" s="16">
        <v>362585</v>
      </c>
      <c r="D29" s="15" t="s">
        <v>103</v>
      </c>
      <c r="E29" s="29" t="s">
        <v>836</v>
      </c>
    </row>
    <row r="30" spans="1:6" ht="94.5" x14ac:dyDescent="0.5">
      <c r="A30" s="296" t="s">
        <v>837</v>
      </c>
      <c r="B30" s="297" t="s">
        <v>90</v>
      </c>
      <c r="C30" s="107">
        <v>0</v>
      </c>
      <c r="D30" s="296" t="s">
        <v>98</v>
      </c>
      <c r="E30" s="278" t="s">
        <v>838</v>
      </c>
    </row>
    <row r="31" spans="1:6" ht="94.5" x14ac:dyDescent="0.5">
      <c r="A31" s="304" t="s">
        <v>839</v>
      </c>
      <c r="B31" s="213" t="s">
        <v>90</v>
      </c>
      <c r="C31" s="107">
        <v>40773</v>
      </c>
      <c r="D31" s="93" t="s">
        <v>98</v>
      </c>
      <c r="E31" s="29" t="s">
        <v>840</v>
      </c>
    </row>
    <row r="32" spans="1:6" ht="110.25" x14ac:dyDescent="0.5">
      <c r="A32" s="304" t="s">
        <v>841</v>
      </c>
      <c r="B32" s="213" t="s">
        <v>350</v>
      </c>
      <c r="C32" s="107">
        <v>217</v>
      </c>
      <c r="D32" s="93" t="s">
        <v>98</v>
      </c>
      <c r="E32" s="29" t="s">
        <v>842</v>
      </c>
    </row>
    <row r="33" spans="1:6" s="23" customFormat="1" ht="15" customHeight="1" x14ac:dyDescent="0.5">
      <c r="A33" s="13" t="s">
        <v>100</v>
      </c>
      <c r="B33" s="12"/>
      <c r="C33" s="33">
        <f>SUM(C28:C29)</f>
        <v>482585</v>
      </c>
      <c r="D33" s="32"/>
      <c r="E33" s="31"/>
      <c r="F33" s="24"/>
    </row>
    <row r="34" spans="1:6" ht="15" customHeight="1" x14ac:dyDescent="0.5">
      <c r="A34" s="7"/>
      <c r="B34" s="7"/>
      <c r="C34" s="7"/>
      <c r="D34" s="7"/>
      <c r="E34" s="6"/>
    </row>
    <row r="35" spans="1:6" ht="21" x14ac:dyDescent="0.65">
      <c r="A35" s="22" t="s">
        <v>141</v>
      </c>
      <c r="B35" s="22"/>
      <c r="C35" s="22"/>
      <c r="D35" s="22"/>
      <c r="E35" s="21"/>
    </row>
    <row r="36" spans="1:6" s="4" customFormat="1" ht="66.599999999999994" customHeight="1" x14ac:dyDescent="0.45">
      <c r="A36" s="20" t="s">
        <v>84</v>
      </c>
      <c r="B36" s="19" t="s">
        <v>101</v>
      </c>
      <c r="C36" s="19" t="s">
        <v>86</v>
      </c>
      <c r="D36" s="19" t="s">
        <v>87</v>
      </c>
      <c r="E36" s="18" t="s">
        <v>88</v>
      </c>
      <c r="F36" s="17"/>
    </row>
    <row r="37" spans="1:6" s="5" customFormat="1" ht="110.25" x14ac:dyDescent="0.5">
      <c r="A37" s="302" t="s">
        <v>843</v>
      </c>
      <c r="B37" s="39" t="s">
        <v>90</v>
      </c>
      <c r="C37" s="16">
        <v>7000</v>
      </c>
      <c r="D37" s="15" t="s">
        <v>91</v>
      </c>
      <c r="E37" s="29" t="s">
        <v>844</v>
      </c>
      <c r="F37" s="2"/>
    </row>
    <row r="38" spans="1:6" s="30" customFormat="1" ht="15.75" x14ac:dyDescent="0.5">
      <c r="A38" s="13" t="s">
        <v>100</v>
      </c>
      <c r="B38" s="12"/>
      <c r="C38" s="11">
        <f>SUM(C37:C37)</f>
        <v>7000</v>
      </c>
      <c r="D38" s="26"/>
      <c r="E38" s="25"/>
      <c r="F38" s="24"/>
    </row>
    <row r="39" spans="1:6" s="5" customFormat="1" ht="15.75" x14ac:dyDescent="0.5">
      <c r="A39" s="7"/>
      <c r="B39" s="7"/>
      <c r="C39" s="7"/>
      <c r="D39" s="7"/>
      <c r="E39" s="6"/>
      <c r="F39" s="2"/>
    </row>
    <row r="40" spans="1:6" s="4" customFormat="1" ht="21" x14ac:dyDescent="0.65">
      <c r="A40" s="22" t="s">
        <v>145</v>
      </c>
      <c r="B40" s="22"/>
      <c r="C40" s="22"/>
      <c r="D40" s="22"/>
      <c r="E40" s="21"/>
      <c r="F40" s="2"/>
    </row>
    <row r="41" spans="1:6" s="4" customFormat="1" ht="66.599999999999994" customHeight="1" x14ac:dyDescent="0.45">
      <c r="A41" s="20" t="s">
        <v>84</v>
      </c>
      <c r="B41" s="19" t="s">
        <v>101</v>
      </c>
      <c r="C41" s="19" t="s">
        <v>86</v>
      </c>
      <c r="D41" s="19" t="s">
        <v>87</v>
      </c>
      <c r="E41" s="18" t="s">
        <v>88</v>
      </c>
      <c r="F41" s="17"/>
    </row>
    <row r="42" spans="1:6" ht="93.6" customHeight="1" x14ac:dyDescent="0.5">
      <c r="A42" s="302" t="s">
        <v>493</v>
      </c>
      <c r="B42" s="39" t="s">
        <v>90</v>
      </c>
      <c r="C42" s="16">
        <v>8087</v>
      </c>
      <c r="D42" s="144" t="s">
        <v>103</v>
      </c>
      <c r="E42" s="108" t="s">
        <v>845</v>
      </c>
    </row>
    <row r="43" spans="1:6" ht="93.6" customHeight="1" x14ac:dyDescent="0.5">
      <c r="A43" s="15" t="s">
        <v>144</v>
      </c>
      <c r="B43" s="39"/>
      <c r="C43" s="16"/>
      <c r="D43" s="15"/>
      <c r="E43" s="27"/>
    </row>
    <row r="44" spans="1:6" s="23" customFormat="1" ht="15.75" x14ac:dyDescent="0.5">
      <c r="A44" s="13" t="s">
        <v>100</v>
      </c>
      <c r="B44" s="12"/>
      <c r="C44" s="11">
        <f>SUM(C42:C43)</f>
        <v>8087</v>
      </c>
      <c r="D44" s="26"/>
      <c r="E44" s="25"/>
      <c r="F44" s="24"/>
    </row>
    <row r="45" spans="1:6" ht="15.75" x14ac:dyDescent="0.5">
      <c r="A45" s="7"/>
      <c r="B45" s="7"/>
      <c r="C45" s="7"/>
      <c r="D45" s="7"/>
      <c r="E45" s="6"/>
    </row>
    <row r="46" spans="1:6" s="5" customFormat="1" ht="21" x14ac:dyDescent="0.65">
      <c r="A46" s="22" t="s">
        <v>150</v>
      </c>
      <c r="B46" s="22"/>
      <c r="C46" s="22"/>
      <c r="D46" s="22"/>
      <c r="E46" s="21"/>
      <c r="F46" s="2"/>
    </row>
    <row r="47" spans="1:6" s="28" customFormat="1" ht="66.599999999999994" customHeight="1" x14ac:dyDescent="0.45">
      <c r="A47" s="20" t="s">
        <v>84</v>
      </c>
      <c r="B47" s="19" t="s">
        <v>101</v>
      </c>
      <c r="C47" s="19" t="s">
        <v>86</v>
      </c>
      <c r="D47" s="19" t="s">
        <v>87</v>
      </c>
      <c r="E47" s="18" t="s">
        <v>88</v>
      </c>
      <c r="F47" s="17"/>
    </row>
    <row r="48" spans="1:6" s="4" customFormat="1" ht="102" customHeight="1" x14ac:dyDescent="0.5">
      <c r="A48" s="15" t="s">
        <v>279</v>
      </c>
      <c r="B48" s="39" t="s">
        <v>280</v>
      </c>
      <c r="C48" s="16"/>
      <c r="D48" s="15"/>
      <c r="E48" s="29"/>
      <c r="F48" s="2"/>
    </row>
    <row r="49" spans="1:6" ht="109.35" customHeight="1" x14ac:dyDescent="0.5">
      <c r="A49" s="15"/>
      <c r="B49" s="39"/>
      <c r="C49" s="16"/>
      <c r="D49" s="15"/>
      <c r="E49" s="27"/>
    </row>
    <row r="50" spans="1:6" s="23" customFormat="1" ht="15.75" x14ac:dyDescent="0.5">
      <c r="A50" s="13" t="s">
        <v>100</v>
      </c>
      <c r="B50" s="12"/>
      <c r="C50" s="11">
        <f>SUM(C48:C49)</f>
        <v>0</v>
      </c>
      <c r="D50" s="26"/>
      <c r="E50" s="25"/>
      <c r="F50" s="24"/>
    </row>
    <row r="51" spans="1:6" ht="15.75" x14ac:dyDescent="0.5">
      <c r="A51" s="7"/>
      <c r="B51" s="7"/>
      <c r="C51" s="7"/>
      <c r="D51" s="7"/>
      <c r="E51" s="6"/>
    </row>
    <row r="52" spans="1:6" ht="21" x14ac:dyDescent="0.65">
      <c r="A52" s="22" t="s">
        <v>154</v>
      </c>
      <c r="B52" s="22"/>
      <c r="C52" s="22"/>
      <c r="D52" s="22"/>
      <c r="E52" s="21"/>
    </row>
    <row r="53" spans="1:6" s="4" customFormat="1" ht="66.599999999999994" customHeight="1" x14ac:dyDescent="0.45">
      <c r="A53" s="20" t="s">
        <v>84</v>
      </c>
      <c r="B53" s="19" t="s">
        <v>101</v>
      </c>
      <c r="C53" s="19" t="s">
        <v>86</v>
      </c>
      <c r="D53" s="19" t="s">
        <v>87</v>
      </c>
      <c r="E53" s="18" t="s">
        <v>88</v>
      </c>
      <c r="F53" s="17"/>
    </row>
    <row r="54" spans="1:6" s="5" customFormat="1" ht="96" customHeight="1" x14ac:dyDescent="0.5">
      <c r="A54" s="302" t="s">
        <v>846</v>
      </c>
      <c r="B54" s="39" t="s">
        <v>90</v>
      </c>
      <c r="C54" s="16">
        <v>55800</v>
      </c>
      <c r="D54" s="15" t="s">
        <v>103</v>
      </c>
      <c r="E54" s="29" t="s">
        <v>847</v>
      </c>
      <c r="F54" s="2"/>
    </row>
    <row r="55" spans="1:6" s="5" customFormat="1" ht="149.25" customHeight="1" x14ac:dyDescent="0.5">
      <c r="A55" s="302" t="s">
        <v>848</v>
      </c>
      <c r="B55" s="39" t="s">
        <v>120</v>
      </c>
      <c r="C55" s="16">
        <v>233170</v>
      </c>
      <c r="D55" s="15" t="s">
        <v>103</v>
      </c>
      <c r="E55" s="29" t="s">
        <v>849</v>
      </c>
      <c r="F55" s="2"/>
    </row>
    <row r="56" spans="1:6" s="5" customFormat="1" ht="16.149999999999999" thickBot="1" x14ac:dyDescent="0.55000000000000004">
      <c r="A56" s="13" t="s">
        <v>100</v>
      </c>
      <c r="B56" s="12"/>
      <c r="C56" s="11">
        <f>SUM(C54:C55)</f>
        <v>288970</v>
      </c>
      <c r="D56" s="7"/>
      <c r="E56" s="6"/>
      <c r="F56" s="2"/>
    </row>
    <row r="57" spans="1:6" s="5" customFormat="1" ht="23.65" thickBot="1" x14ac:dyDescent="0.55000000000000004">
      <c r="A57" s="10" t="s">
        <v>7</v>
      </c>
      <c r="B57" s="9"/>
      <c r="C57" s="8">
        <f>SUM(C56,C50,C44,C38,C33,C24,C16)</f>
        <v>1011642</v>
      </c>
      <c r="D57" s="7"/>
      <c r="E57" s="6"/>
      <c r="F57" s="2"/>
    </row>
    <row r="58" spans="1:6" s="4" customFormat="1" ht="13.7" customHeight="1" x14ac:dyDescent="0.5">
      <c r="A58" s="1" t="s">
        <v>164</v>
      </c>
      <c r="B58" s="1"/>
      <c r="C58" s="1"/>
      <c r="D58" s="1"/>
      <c r="E58" s="3"/>
      <c r="F58" s="2"/>
    </row>
    <row r="59" spans="1:6" ht="15.75" x14ac:dyDescent="0.5"/>
    <row r="60" spans="1:6" ht="15.75" x14ac:dyDescent="0.5"/>
    <row r="61" spans="1:6" ht="15.75" x14ac:dyDescent="0.5"/>
    <row r="67" ht="15.75" x14ac:dyDescent="0.5"/>
    <row r="68" ht="15.75" x14ac:dyDescent="0.5"/>
    <row r="69" ht="15.75" x14ac:dyDescent="0.5"/>
    <row r="70" ht="15.75" x14ac:dyDescent="0.5"/>
    <row r="71" ht="15.75" x14ac:dyDescent="0.5"/>
    <row r="80" ht="15.75" x14ac:dyDescent="0.5"/>
    <row r="81" ht="15.75" x14ac:dyDescent="0.5"/>
    <row r="82" ht="15.75" x14ac:dyDescent="0.5"/>
  </sheetData>
  <sheetProtection formatCells="0"/>
  <protectedRanges>
    <protectedRange sqref="G16:XFD18 E43 A43 A49 A54 E49" name="Range2"/>
    <protectedRange sqref="B54:D55 B43:D43 B48:D49 D12:D13 B20:D23 A42:C42 A11:C13 B37:D37 A14:D15 B28:D32" name="Range2_1_1"/>
    <protectedRange sqref="A20 A22:A23" name="Range2_3"/>
    <protectedRange sqref="A55 E21 A21 E28 A28:A32" name="Range2_4_2"/>
    <protectedRange sqref="A37" name="Range2_5"/>
    <protectedRange sqref="A48" name="Range2_6"/>
    <protectedRange sqref="E4" name="Range1_2"/>
  </protectedRanges>
  <dataValidations count="6">
    <dataValidation allowBlank="1" showInputMessage="1" showErrorMessage="1" prompt="Enter a brief name or title to label the activity/activities" sqref="A37 A48:A49 A54:A55 A20:A23 A42:A43 A11:A15 A28:A32" xr:uid="{82CAB56C-0D59-4169-A95E-0973023C0464}"/>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37 E48:E49 D11 E54:E55 E20:E23 E43 D42 E12:E15 E28:E32" xr:uid="{858B8D20-0565-4BD4-B6E2-B93C3B15DC5F}"/>
    <dataValidation allowBlank="1" showInputMessage="1" showErrorMessage="1" promptTitle="Questions to Address:" sqref="A4:D7" xr:uid="{DC8E452F-AABE-48D3-9587-AC4F60FA6E86}"/>
    <dataValidation allowBlank="1" showInputMessage="1" showErrorMessage="1" promptTitle="Overall narrative for the year" prompt="Enter a description of the Board's overall plan" sqref="E4:E5" xr:uid="{5561EA80-CE34-4DFB-86FC-59806CC61778}"/>
    <dataValidation allowBlank="1" showInputMessage="1" showErrorMessage="1" promptTitle="Overall narrative for the year" prompt="If the Board selects &quot;both&quot; on the above line, describe in detail how this is coordinated." sqref="E7" xr:uid="{3FBA8364-E3A8-4FCD-AA9C-41D6077FE312}"/>
    <dataValidation allowBlank="1" showInputMessage="1" showErrorMessage="1" prompt="Place the activty's estimated expenditure amount in the cell._x000a_" sqref="C37 C48:C49 C54:C55 C20:C23 C42:C43 C11:C15 C28:C32" xr:uid="{AB50687A-B59E-49EF-B166-5F99510FFCD3}"/>
  </dataValidations>
  <printOptions horizontalCentered="1"/>
  <pageMargins left="0.25" right="0.25" top="0.61848958333333304" bottom="0.75" header="0.3" footer="0.3"/>
  <pageSetup paperSize="5" scale="65"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ltText="CCQ 4%">
                <anchor moveWithCells="1">
                  <from>
                    <xdr:col>1</xdr:col>
                    <xdr:colOff>485775</xdr:colOff>
                    <xdr:row>20</xdr:row>
                    <xdr:rowOff>138113</xdr:rowOff>
                  </from>
                  <to>
                    <xdr:col>2</xdr:col>
                    <xdr:colOff>290513</xdr:colOff>
                    <xdr:row>20</xdr:row>
                    <xdr:rowOff>138113</xdr:rowOff>
                  </to>
                </anchor>
              </controlPr>
            </control>
          </mc:Choice>
        </mc:AlternateContent>
        <mc:AlternateContent xmlns:mc="http://schemas.openxmlformats.org/markup-compatibility/2006">
          <mc:Choice Requires="x14">
            <control shapeId="109570" r:id="rId5" name="Check Box 2">
              <controlPr defaultSize="0" autoFill="0" autoLine="0" autoPict="0" altText="CCQ 4%">
                <anchor moveWithCells="1">
                  <from>
                    <xdr:col>1</xdr:col>
                    <xdr:colOff>476250</xdr:colOff>
                    <xdr:row>20</xdr:row>
                    <xdr:rowOff>138113</xdr:rowOff>
                  </from>
                  <to>
                    <xdr:col>2</xdr:col>
                    <xdr:colOff>338138</xdr:colOff>
                    <xdr:row>20</xdr:row>
                    <xdr:rowOff>138113</xdr:rowOff>
                  </to>
                </anchor>
              </controlPr>
            </control>
          </mc:Choice>
        </mc:AlternateContent>
        <mc:AlternateContent xmlns:mc="http://schemas.openxmlformats.org/markup-compatibility/2006">
          <mc:Choice Requires="x14">
            <control shapeId="109571" r:id="rId6" name="Check Box 3">
              <controlPr defaultSize="0" autoFill="0" autoLine="0" autoPict="0" altText="CCQ 4%">
                <anchor moveWithCells="1">
                  <from>
                    <xdr:col>1</xdr:col>
                    <xdr:colOff>485775</xdr:colOff>
                    <xdr:row>20</xdr:row>
                    <xdr:rowOff>138113</xdr:rowOff>
                  </from>
                  <to>
                    <xdr:col>2</xdr:col>
                    <xdr:colOff>285750</xdr:colOff>
                    <xdr:row>20</xdr:row>
                    <xdr:rowOff>138113</xdr:rowOff>
                  </to>
                </anchor>
              </controlPr>
            </control>
          </mc:Choice>
        </mc:AlternateContent>
        <mc:AlternateContent xmlns:mc="http://schemas.openxmlformats.org/markup-compatibility/2006">
          <mc:Choice Requires="x14">
            <control shapeId="109572" r:id="rId7" name="Check Box 4">
              <controlPr defaultSize="0" autoFill="0" autoLine="0" autoPict="0" altText="CCQ 4%">
                <anchor moveWithCells="1">
                  <from>
                    <xdr:col>1</xdr:col>
                    <xdr:colOff>485775</xdr:colOff>
                    <xdr:row>20</xdr:row>
                    <xdr:rowOff>138113</xdr:rowOff>
                  </from>
                  <to>
                    <xdr:col>2</xdr:col>
                    <xdr:colOff>290513</xdr:colOff>
                    <xdr:row>20</xdr:row>
                    <xdr:rowOff>138113</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2E15B-EAB2-426A-82E7-75D1C7EEFF74}">
  <sheetPr>
    <tabColor theme="5" tint="-0.249977111117893"/>
    <pageSetUpPr fitToPage="1"/>
  </sheetPr>
  <dimension ref="A1:F70"/>
  <sheetViews>
    <sheetView topLeftCell="A23" zoomScale="60" zoomScaleNormal="60" workbookViewId="0">
      <selection activeCell="A25" sqref="A25"/>
    </sheetView>
  </sheetViews>
  <sheetFormatPr defaultColWidth="0" defaultRowHeight="15.75" x14ac:dyDescent="0.5"/>
  <cols>
    <col min="1" max="1" width="33.53125" style="1" customWidth="1"/>
    <col min="2" max="2" width="16.46484375" style="1" customWidth="1"/>
    <col min="3" max="3" width="25.1328125" style="1" bestFit="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[21]Instructions!$B$8</f>
        <v>Workforce Solutions Panhandle</v>
      </c>
      <c r="B1" s="62"/>
      <c r="C1" s="62"/>
      <c r="D1" s="62"/>
      <c r="E1" s="61"/>
      <c r="F1" s="60"/>
    </row>
    <row r="2" spans="1:6" s="55" customFormat="1" ht="23.25" x14ac:dyDescent="0.45">
      <c r="A2" s="58" t="str">
        <f>CONCATENATE("FFY ", [21]Instructions!$B$9, " Annual Expenditure Plan")</f>
        <v>FFY 2025 Annual Expenditure Plan</v>
      </c>
      <c r="B2" s="58"/>
      <c r="C2" s="58"/>
      <c r="D2" s="58"/>
      <c r="E2" s="57"/>
      <c r="F2" s="56"/>
    </row>
    <row r="3" spans="1:6" ht="18" x14ac:dyDescent="0.5">
      <c r="A3" s="54" t="s">
        <v>76</v>
      </c>
      <c r="B3" s="54"/>
      <c r="C3" s="54"/>
      <c r="D3" s="54"/>
      <c r="E3" s="53"/>
    </row>
    <row r="4" spans="1:6" ht="281.25" customHeight="1" x14ac:dyDescent="0.5">
      <c r="A4" s="44" t="s">
        <v>77</v>
      </c>
      <c r="B4" s="44"/>
      <c r="C4" s="44"/>
      <c r="D4" s="44"/>
      <c r="E4" s="52" t="s">
        <v>850</v>
      </c>
    </row>
    <row r="5" spans="1:6" x14ac:dyDescent="0.5">
      <c r="A5" s="51"/>
      <c r="B5" s="51"/>
      <c r="C5" s="51"/>
      <c r="D5" s="51"/>
      <c r="E5" s="50"/>
    </row>
    <row r="6" spans="1:6" x14ac:dyDescent="0.5">
      <c r="A6" s="49" t="s">
        <v>79</v>
      </c>
      <c r="B6" s="48"/>
      <c r="C6" s="48"/>
      <c r="D6" s="47"/>
      <c r="E6" s="46" t="s">
        <v>316</v>
      </c>
    </row>
    <row r="7" spans="1:6" ht="47.25" x14ac:dyDescent="0.5">
      <c r="A7" s="45" t="s">
        <v>81</v>
      </c>
      <c r="B7" s="44"/>
      <c r="C7" s="44"/>
      <c r="D7" s="43"/>
      <c r="E7" s="42"/>
    </row>
    <row r="8" spans="1:6" x14ac:dyDescent="0.5">
      <c r="A8" s="7"/>
      <c r="B8" s="7"/>
      <c r="C8" s="7"/>
      <c r="D8" s="7"/>
      <c r="E8" s="6"/>
    </row>
    <row r="9" spans="1:6" ht="21" x14ac:dyDescent="0.65">
      <c r="A9" s="22" t="s">
        <v>83</v>
      </c>
      <c r="B9" s="22"/>
      <c r="C9" s="22"/>
      <c r="D9" s="22"/>
      <c r="E9" s="21"/>
    </row>
    <row r="10" spans="1:6" s="4" customFormat="1" ht="47.25" x14ac:dyDescent="0.5">
      <c r="A10" s="20" t="s">
        <v>84</v>
      </c>
      <c r="B10" s="19" t="s">
        <v>85</v>
      </c>
      <c r="C10" s="19" t="s">
        <v>86</v>
      </c>
      <c r="D10" s="19" t="s">
        <v>87</v>
      </c>
      <c r="E10" s="18" t="s">
        <v>88</v>
      </c>
      <c r="F10" s="2"/>
    </row>
    <row r="11" spans="1:6" s="4" customFormat="1" ht="126" x14ac:dyDescent="0.5">
      <c r="A11" s="302" t="s">
        <v>851</v>
      </c>
      <c r="B11" s="39" t="s">
        <v>120</v>
      </c>
      <c r="C11" s="16">
        <v>180000</v>
      </c>
      <c r="D11" s="15" t="s">
        <v>98</v>
      </c>
      <c r="E11" s="68" t="s">
        <v>852</v>
      </c>
      <c r="F11" s="2"/>
    </row>
    <row r="12" spans="1:6" s="4" customFormat="1" ht="126" x14ac:dyDescent="0.5">
      <c r="A12" s="303" t="s">
        <v>124</v>
      </c>
      <c r="B12" s="39" t="s">
        <v>120</v>
      </c>
      <c r="C12" s="16">
        <v>45000</v>
      </c>
      <c r="D12" s="15" t="s">
        <v>98</v>
      </c>
      <c r="E12" s="92" t="s">
        <v>853</v>
      </c>
      <c r="F12" s="2"/>
    </row>
    <row r="13" spans="1:6" s="4" customFormat="1" ht="141.75" x14ac:dyDescent="0.5">
      <c r="A13" s="303" t="s">
        <v>854</v>
      </c>
      <c r="B13" s="39" t="s">
        <v>120</v>
      </c>
      <c r="C13" s="16">
        <v>25000</v>
      </c>
      <c r="D13" s="15" t="s">
        <v>98</v>
      </c>
      <c r="E13" s="92" t="s">
        <v>855</v>
      </c>
      <c r="F13" s="2"/>
    </row>
    <row r="14" spans="1:6" s="4" customFormat="1" ht="189" x14ac:dyDescent="0.5">
      <c r="A14" s="303" t="s">
        <v>856</v>
      </c>
      <c r="B14" s="39" t="s">
        <v>90</v>
      </c>
      <c r="C14" s="274">
        <v>11000</v>
      </c>
      <c r="D14" s="15" t="s">
        <v>98</v>
      </c>
      <c r="E14" s="64" t="s">
        <v>857</v>
      </c>
      <c r="F14" s="2"/>
    </row>
    <row r="15" spans="1:6" s="4" customFormat="1" ht="126" x14ac:dyDescent="0.5">
      <c r="A15" s="302" t="s">
        <v>858</v>
      </c>
      <c r="B15" s="39" t="s">
        <v>90</v>
      </c>
      <c r="C15" s="274">
        <v>24000</v>
      </c>
      <c r="D15" s="15" t="s">
        <v>91</v>
      </c>
      <c r="E15" s="68" t="s">
        <v>859</v>
      </c>
      <c r="F15" s="2"/>
    </row>
    <row r="16" spans="1:6" s="4" customFormat="1" ht="157.5" x14ac:dyDescent="0.5">
      <c r="A16" s="302" t="s">
        <v>860</v>
      </c>
      <c r="B16" s="39" t="s">
        <v>90</v>
      </c>
      <c r="C16" s="274">
        <v>15000</v>
      </c>
      <c r="D16" s="15" t="s">
        <v>98</v>
      </c>
      <c r="E16" s="29" t="s">
        <v>861</v>
      </c>
      <c r="F16" s="2"/>
    </row>
    <row r="17" spans="1:6" s="30" customFormat="1" x14ac:dyDescent="0.5">
      <c r="A17" s="13" t="s">
        <v>100</v>
      </c>
      <c r="B17" s="38"/>
      <c r="C17" s="37">
        <f>SUM(C11:C16)</f>
        <v>300000</v>
      </c>
      <c r="D17" s="32"/>
      <c r="E17" s="31"/>
      <c r="F17" s="24"/>
    </row>
    <row r="18" spans="1:6" s="5" customFormat="1" x14ac:dyDescent="0.5">
      <c r="A18" s="7"/>
      <c r="B18" s="7"/>
      <c r="C18" s="7"/>
      <c r="D18" s="7"/>
      <c r="E18" s="6"/>
      <c r="F18" s="2"/>
    </row>
    <row r="19" spans="1:6" s="5" customFormat="1" ht="21" x14ac:dyDescent="0.65">
      <c r="A19" s="22" t="s">
        <v>1</v>
      </c>
      <c r="B19" s="22"/>
      <c r="C19" s="22"/>
      <c r="D19" s="22"/>
      <c r="E19" s="21"/>
      <c r="F19" s="2"/>
    </row>
    <row r="20" spans="1:6" s="4" customFormat="1" ht="47.25" x14ac:dyDescent="0.45">
      <c r="A20" s="20" t="s">
        <v>84</v>
      </c>
      <c r="B20" s="19" t="s">
        <v>101</v>
      </c>
      <c r="C20" s="19" t="s">
        <v>86</v>
      </c>
      <c r="D20" s="19" t="s">
        <v>87</v>
      </c>
      <c r="E20" s="18" t="s">
        <v>88</v>
      </c>
      <c r="F20" s="17"/>
    </row>
    <row r="21" spans="1:6" ht="110.25" x14ac:dyDescent="0.5">
      <c r="A21" s="302" t="s">
        <v>862</v>
      </c>
      <c r="B21" s="39" t="s">
        <v>120</v>
      </c>
      <c r="C21" s="16">
        <v>149399</v>
      </c>
      <c r="D21" s="15" t="s">
        <v>103</v>
      </c>
      <c r="E21" s="64" t="s">
        <v>863</v>
      </c>
    </row>
    <row r="22" spans="1:6" ht="175.5" customHeight="1" x14ac:dyDescent="0.5">
      <c r="A22" s="302" t="s">
        <v>864</v>
      </c>
      <c r="B22" s="39" t="s">
        <v>90</v>
      </c>
      <c r="C22" s="274">
        <v>7000</v>
      </c>
      <c r="D22" s="15" t="s">
        <v>91</v>
      </c>
      <c r="E22" s="27" t="s">
        <v>865</v>
      </c>
    </row>
    <row r="23" spans="1:6" ht="141.75" x14ac:dyDescent="0.5">
      <c r="A23" s="303" t="s">
        <v>866</v>
      </c>
      <c r="B23" s="39" t="s">
        <v>90</v>
      </c>
      <c r="C23" s="274">
        <v>0</v>
      </c>
      <c r="D23" s="15" t="s">
        <v>103</v>
      </c>
      <c r="E23" s="29" t="s">
        <v>867</v>
      </c>
    </row>
    <row r="24" spans="1:6" ht="157.5" x14ac:dyDescent="0.5">
      <c r="A24" s="302" t="s">
        <v>868</v>
      </c>
      <c r="B24" s="39" t="s">
        <v>90</v>
      </c>
      <c r="C24" s="274">
        <v>45000</v>
      </c>
      <c r="D24" s="15" t="s">
        <v>98</v>
      </c>
      <c r="E24" s="64" t="s">
        <v>869</v>
      </c>
    </row>
    <row r="25" spans="1:6" s="5" customFormat="1" ht="157.5" x14ac:dyDescent="0.5">
      <c r="A25" s="443" t="s">
        <v>1204</v>
      </c>
      <c r="B25" s="39" t="s">
        <v>90</v>
      </c>
      <c r="C25" s="274">
        <v>8000</v>
      </c>
      <c r="D25" s="15" t="s">
        <v>91</v>
      </c>
      <c r="E25" s="29" t="s">
        <v>870</v>
      </c>
      <c r="F25" s="2"/>
    </row>
    <row r="26" spans="1:6" ht="110.25" x14ac:dyDescent="0.5">
      <c r="A26" s="302" t="s">
        <v>871</v>
      </c>
      <c r="B26" s="39" t="s">
        <v>90</v>
      </c>
      <c r="C26" s="274">
        <v>23000</v>
      </c>
      <c r="D26" s="15" t="s">
        <v>106</v>
      </c>
      <c r="E26" s="64" t="s">
        <v>872</v>
      </c>
    </row>
    <row r="27" spans="1:6" ht="173.25" x14ac:dyDescent="0.5">
      <c r="A27" s="303" t="s">
        <v>856</v>
      </c>
      <c r="B27" s="39" t="s">
        <v>90</v>
      </c>
      <c r="C27" s="274">
        <v>11000</v>
      </c>
      <c r="D27" s="15" t="s">
        <v>98</v>
      </c>
      <c r="E27" s="92" t="s">
        <v>873</v>
      </c>
    </row>
    <row r="28" spans="1:6" ht="94.5" x14ac:dyDescent="0.5">
      <c r="A28" s="302" t="s">
        <v>874</v>
      </c>
      <c r="B28" s="39" t="s">
        <v>90</v>
      </c>
      <c r="C28" s="274">
        <v>4000</v>
      </c>
      <c r="D28" s="15" t="s">
        <v>106</v>
      </c>
      <c r="E28" s="92" t="s">
        <v>875</v>
      </c>
    </row>
    <row r="29" spans="1:6" ht="126" x14ac:dyDescent="0.5">
      <c r="A29" s="304" t="s">
        <v>876</v>
      </c>
      <c r="B29" s="39" t="s">
        <v>90</v>
      </c>
      <c r="C29" s="274">
        <v>125</v>
      </c>
      <c r="D29" s="15" t="s">
        <v>91</v>
      </c>
      <c r="E29" s="64" t="s">
        <v>877</v>
      </c>
    </row>
    <row r="30" spans="1:6" s="23" customFormat="1" x14ac:dyDescent="0.5">
      <c r="A30" s="13" t="s">
        <v>100</v>
      </c>
      <c r="B30" s="38"/>
      <c r="C30" s="37">
        <f>SUM(C21:C29)</f>
        <v>247524</v>
      </c>
      <c r="D30" s="26"/>
      <c r="E30" s="25"/>
      <c r="F30" s="24"/>
    </row>
    <row r="31" spans="1:6" x14ac:dyDescent="0.5">
      <c r="A31" s="7"/>
      <c r="B31" s="7"/>
      <c r="C31" s="7"/>
      <c r="D31" s="7"/>
      <c r="E31" s="6"/>
    </row>
    <row r="32" spans="1:6" ht="21" x14ac:dyDescent="0.65">
      <c r="A32" s="22" t="s">
        <v>118</v>
      </c>
      <c r="B32" s="22"/>
      <c r="C32" s="22"/>
      <c r="D32" s="22"/>
      <c r="E32" s="21"/>
    </row>
    <row r="33" spans="1:6" s="28" customFormat="1" ht="47.25" x14ac:dyDescent="0.45">
      <c r="A33" s="20" t="s">
        <v>84</v>
      </c>
      <c r="B33" s="19" t="s">
        <v>101</v>
      </c>
      <c r="C33" s="19" t="s">
        <v>86</v>
      </c>
      <c r="D33" s="19" t="s">
        <v>87</v>
      </c>
      <c r="E33" s="18" t="s">
        <v>88</v>
      </c>
      <c r="F33" s="17"/>
    </row>
    <row r="34" spans="1:6" s="5" customFormat="1" ht="110.25" x14ac:dyDescent="0.5">
      <c r="A34" s="302" t="s">
        <v>878</v>
      </c>
      <c r="B34" s="39" t="s">
        <v>90</v>
      </c>
      <c r="C34" s="274">
        <v>72000</v>
      </c>
      <c r="D34" s="15" t="s">
        <v>103</v>
      </c>
      <c r="E34" s="64" t="s">
        <v>879</v>
      </c>
      <c r="F34" s="2"/>
    </row>
    <row r="35" spans="1:6" s="5" customFormat="1" ht="126" x14ac:dyDescent="0.5">
      <c r="A35" s="302" t="s">
        <v>880</v>
      </c>
      <c r="B35" s="39" t="s">
        <v>90</v>
      </c>
      <c r="C35" s="274">
        <v>17500</v>
      </c>
      <c r="D35" s="15" t="s">
        <v>103</v>
      </c>
      <c r="E35" s="64" t="s">
        <v>881</v>
      </c>
      <c r="F35" s="2"/>
    </row>
    <row r="36" spans="1:6" ht="141.75" x14ac:dyDescent="0.5">
      <c r="A36" s="302" t="s">
        <v>882</v>
      </c>
      <c r="B36" s="39" t="s">
        <v>120</v>
      </c>
      <c r="C36" s="16">
        <v>100000</v>
      </c>
      <c r="D36" s="15" t="s">
        <v>98</v>
      </c>
      <c r="E36" s="27" t="s">
        <v>883</v>
      </c>
    </row>
    <row r="37" spans="1:6" s="5" customFormat="1" ht="126" x14ac:dyDescent="0.5">
      <c r="A37" s="302" t="s">
        <v>884</v>
      </c>
      <c r="B37" s="39" t="s">
        <v>120</v>
      </c>
      <c r="C37" s="16">
        <v>23000</v>
      </c>
      <c r="D37" s="15" t="s">
        <v>98</v>
      </c>
      <c r="E37" s="64" t="s">
        <v>885</v>
      </c>
      <c r="F37" s="2"/>
    </row>
    <row r="38" spans="1:6" s="5" customFormat="1" ht="141.75" x14ac:dyDescent="0.5">
      <c r="A38" s="303" t="s">
        <v>124</v>
      </c>
      <c r="B38" s="39" t="s">
        <v>120</v>
      </c>
      <c r="C38" s="16">
        <v>80000</v>
      </c>
      <c r="D38" s="15" t="s">
        <v>98</v>
      </c>
      <c r="E38" s="92" t="s">
        <v>886</v>
      </c>
      <c r="F38" s="2"/>
    </row>
    <row r="39" spans="1:6" ht="126" x14ac:dyDescent="0.5">
      <c r="A39" s="303" t="s">
        <v>854</v>
      </c>
      <c r="B39" s="39" t="s">
        <v>120</v>
      </c>
      <c r="C39" s="16">
        <v>37000</v>
      </c>
      <c r="D39" s="15" t="s">
        <v>98</v>
      </c>
      <c r="E39" s="92" t="s">
        <v>887</v>
      </c>
    </row>
    <row r="40" spans="1:6" s="5" customFormat="1" ht="94.5" x14ac:dyDescent="0.5">
      <c r="A40" s="303" t="s">
        <v>888</v>
      </c>
      <c r="B40" s="39" t="s">
        <v>90</v>
      </c>
      <c r="C40" s="16">
        <v>1000</v>
      </c>
      <c r="D40" s="15" t="s">
        <v>98</v>
      </c>
      <c r="E40" s="29" t="s">
        <v>889</v>
      </c>
      <c r="F40" s="2"/>
    </row>
    <row r="41" spans="1:6" s="5" customFormat="1" ht="110.25" x14ac:dyDescent="0.5">
      <c r="A41" s="303" t="s">
        <v>890</v>
      </c>
      <c r="B41" s="39" t="s">
        <v>90</v>
      </c>
      <c r="C41" s="274">
        <v>40000</v>
      </c>
      <c r="D41" s="15" t="s">
        <v>91</v>
      </c>
      <c r="E41" s="92" t="s">
        <v>891</v>
      </c>
      <c r="F41" s="2"/>
    </row>
    <row r="42" spans="1:6" ht="110.25" x14ac:dyDescent="0.5">
      <c r="A42" s="302" t="s">
        <v>835</v>
      </c>
      <c r="B42" s="39" t="s">
        <v>90</v>
      </c>
      <c r="C42" s="16">
        <v>105179</v>
      </c>
      <c r="D42" s="15" t="s">
        <v>103</v>
      </c>
      <c r="E42" s="29" t="s">
        <v>892</v>
      </c>
    </row>
    <row r="43" spans="1:6" s="23" customFormat="1" x14ac:dyDescent="0.5">
      <c r="A43" s="13" t="s">
        <v>100</v>
      </c>
      <c r="B43" s="12"/>
      <c r="C43" s="33">
        <f>SUM(C34:C42)</f>
        <v>475679</v>
      </c>
      <c r="D43" s="32"/>
      <c r="E43" s="31"/>
      <c r="F43" s="24"/>
    </row>
    <row r="44" spans="1:6" x14ac:dyDescent="0.5">
      <c r="A44" s="7"/>
      <c r="B44" s="7"/>
      <c r="C44" s="7"/>
      <c r="D44" s="7"/>
      <c r="E44" s="6"/>
    </row>
    <row r="45" spans="1:6" ht="21" x14ac:dyDescent="0.65">
      <c r="A45" s="22" t="s">
        <v>141</v>
      </c>
      <c r="B45" s="22"/>
      <c r="C45" s="22"/>
      <c r="D45" s="22"/>
      <c r="E45" s="21"/>
    </row>
    <row r="46" spans="1:6" s="4" customFormat="1" ht="47.25" x14ac:dyDescent="0.45">
      <c r="A46" s="20" t="s">
        <v>84</v>
      </c>
      <c r="B46" s="19" t="s">
        <v>101</v>
      </c>
      <c r="C46" s="19" t="s">
        <v>86</v>
      </c>
      <c r="D46" s="19" t="s">
        <v>87</v>
      </c>
      <c r="E46" s="18" t="s">
        <v>88</v>
      </c>
      <c r="F46" s="17"/>
    </row>
    <row r="47" spans="1:6" s="5" customFormat="1" ht="96.6" customHeight="1" x14ac:dyDescent="0.5">
      <c r="A47" s="15" t="s">
        <v>279</v>
      </c>
      <c r="B47" s="39" t="s">
        <v>280</v>
      </c>
      <c r="C47" s="16"/>
      <c r="D47" s="15"/>
      <c r="E47" s="29"/>
      <c r="F47" s="2"/>
    </row>
    <row r="48" spans="1:6" s="5" customFormat="1" ht="96.6" customHeight="1" x14ac:dyDescent="0.5">
      <c r="A48" s="15" t="s">
        <v>144</v>
      </c>
      <c r="B48" s="39"/>
      <c r="C48" s="16"/>
      <c r="D48" s="15"/>
      <c r="E48" s="27"/>
      <c r="F48" s="2"/>
    </row>
    <row r="49" spans="1:6" s="30" customFormat="1" x14ac:dyDescent="0.5">
      <c r="A49" s="13" t="s">
        <v>100</v>
      </c>
      <c r="B49" s="12"/>
      <c r="C49" s="11">
        <f>SUM(C47:C48)</f>
        <v>0</v>
      </c>
      <c r="D49" s="26"/>
      <c r="E49" s="25"/>
      <c r="F49" s="24"/>
    </row>
    <row r="50" spans="1:6" s="5" customFormat="1" x14ac:dyDescent="0.5">
      <c r="A50" s="7"/>
      <c r="B50" s="7"/>
      <c r="C50" s="7"/>
      <c r="D50" s="7"/>
      <c r="E50" s="6"/>
      <c r="F50" s="2"/>
    </row>
    <row r="51" spans="1:6" s="4" customFormat="1" ht="21" x14ac:dyDescent="0.65">
      <c r="A51" s="22" t="s">
        <v>145</v>
      </c>
      <c r="B51" s="22"/>
      <c r="C51" s="22"/>
      <c r="D51" s="22"/>
      <c r="E51" s="21"/>
      <c r="F51" s="2"/>
    </row>
    <row r="52" spans="1:6" s="4" customFormat="1" ht="47.25" x14ac:dyDescent="0.45">
      <c r="A52" s="20" t="s">
        <v>84</v>
      </c>
      <c r="B52" s="19" t="s">
        <v>101</v>
      </c>
      <c r="C52" s="19" t="s">
        <v>86</v>
      </c>
      <c r="D52" s="19" t="s">
        <v>87</v>
      </c>
      <c r="E52" s="18" t="s">
        <v>88</v>
      </c>
      <c r="F52" s="17"/>
    </row>
    <row r="53" spans="1:6" ht="96.6" customHeight="1" x14ac:dyDescent="0.5">
      <c r="A53" s="15" t="s">
        <v>279</v>
      </c>
      <c r="B53" s="39" t="s">
        <v>280</v>
      </c>
      <c r="C53" s="16"/>
      <c r="D53" s="15"/>
      <c r="E53" s="29"/>
    </row>
    <row r="54" spans="1:6" ht="96.6" customHeight="1" x14ac:dyDescent="0.5">
      <c r="A54" s="15" t="s">
        <v>144</v>
      </c>
      <c r="B54" s="39"/>
      <c r="C54" s="16"/>
      <c r="D54" s="15"/>
      <c r="E54" s="27"/>
    </row>
    <row r="55" spans="1:6" s="23" customFormat="1" x14ac:dyDescent="0.5">
      <c r="A55" s="13" t="s">
        <v>100</v>
      </c>
      <c r="B55" s="12"/>
      <c r="C55" s="11">
        <f>SUM(C53:C54)</f>
        <v>0</v>
      </c>
      <c r="D55" s="26"/>
      <c r="E55" s="25"/>
      <c r="F55" s="24"/>
    </row>
    <row r="56" spans="1:6" x14ac:dyDescent="0.5">
      <c r="A56" s="7"/>
      <c r="B56" s="7"/>
      <c r="C56" s="7"/>
      <c r="D56" s="7"/>
      <c r="E56" s="6"/>
    </row>
    <row r="57" spans="1:6" s="5" customFormat="1" ht="21" x14ac:dyDescent="0.65">
      <c r="A57" s="22" t="s">
        <v>150</v>
      </c>
      <c r="B57" s="22"/>
      <c r="C57" s="22"/>
      <c r="D57" s="22"/>
      <c r="E57" s="21"/>
      <c r="F57" s="2"/>
    </row>
    <row r="58" spans="1:6" s="28" customFormat="1" ht="47.25" x14ac:dyDescent="0.45">
      <c r="A58" s="20" t="s">
        <v>84</v>
      </c>
      <c r="B58" s="19" t="s">
        <v>101</v>
      </c>
      <c r="C58" s="19" t="s">
        <v>86</v>
      </c>
      <c r="D58" s="19" t="s">
        <v>87</v>
      </c>
      <c r="E58" s="18" t="s">
        <v>88</v>
      </c>
      <c r="F58" s="17"/>
    </row>
    <row r="59" spans="1:6" s="4" customFormat="1" ht="96.6" customHeight="1" x14ac:dyDescent="0.5">
      <c r="A59" s="15" t="s">
        <v>279</v>
      </c>
      <c r="B59" s="39" t="s">
        <v>280</v>
      </c>
      <c r="C59" s="16"/>
      <c r="D59" s="15"/>
      <c r="E59" s="29"/>
      <c r="F59" s="2"/>
    </row>
    <row r="60" spans="1:6" ht="96.6" customHeight="1" x14ac:dyDescent="0.5">
      <c r="A60" s="15" t="s">
        <v>144</v>
      </c>
      <c r="B60" s="39"/>
      <c r="C60" s="16"/>
      <c r="D60" s="15"/>
      <c r="E60" s="27"/>
    </row>
    <row r="61" spans="1:6" s="23" customFormat="1" x14ac:dyDescent="0.5">
      <c r="A61" s="13" t="s">
        <v>100</v>
      </c>
      <c r="B61" s="12"/>
      <c r="C61" s="11">
        <f>SUM(C59:C60)</f>
        <v>0</v>
      </c>
      <c r="D61" s="26"/>
      <c r="E61" s="25"/>
      <c r="F61" s="24"/>
    </row>
    <row r="62" spans="1:6" x14ac:dyDescent="0.5">
      <c r="A62" s="7"/>
      <c r="B62" s="7"/>
      <c r="C62" s="7"/>
      <c r="D62" s="7"/>
      <c r="E62" s="6"/>
    </row>
    <row r="63" spans="1:6" ht="21" x14ac:dyDescent="0.65">
      <c r="A63" s="22" t="s">
        <v>154</v>
      </c>
      <c r="B63" s="22"/>
      <c r="C63" s="22"/>
      <c r="D63" s="22"/>
      <c r="E63" s="21"/>
    </row>
    <row r="64" spans="1:6" s="4" customFormat="1" ht="47.25" x14ac:dyDescent="0.45">
      <c r="A64" s="20" t="s">
        <v>84</v>
      </c>
      <c r="B64" s="19" t="s">
        <v>101</v>
      </c>
      <c r="C64" s="19" t="s">
        <v>86</v>
      </c>
      <c r="D64" s="19" t="s">
        <v>87</v>
      </c>
      <c r="E64" s="18" t="s">
        <v>88</v>
      </c>
      <c r="F64" s="17"/>
    </row>
    <row r="65" spans="1:6" s="5" customFormat="1" ht="173.25" x14ac:dyDescent="0.5">
      <c r="A65" s="15" t="s">
        <v>893</v>
      </c>
      <c r="B65" s="39" t="s">
        <v>120</v>
      </c>
      <c r="C65" s="16">
        <v>40000</v>
      </c>
      <c r="D65" s="15" t="s">
        <v>106</v>
      </c>
      <c r="E65" s="29" t="s">
        <v>894</v>
      </c>
      <c r="F65" s="2"/>
    </row>
    <row r="66" spans="1:6" s="5" customFormat="1" ht="220.5" x14ac:dyDescent="0.5">
      <c r="A66" s="91" t="s">
        <v>895</v>
      </c>
      <c r="B66" s="280" t="s">
        <v>749</v>
      </c>
      <c r="C66" s="274">
        <v>40000</v>
      </c>
      <c r="D66" s="15" t="s">
        <v>91</v>
      </c>
      <c r="E66" s="29" t="s">
        <v>896</v>
      </c>
      <c r="F66" s="2"/>
    </row>
    <row r="67" spans="1:6" s="5" customFormat="1" ht="94.5" x14ac:dyDescent="0.5">
      <c r="A67" s="15" t="s">
        <v>897</v>
      </c>
      <c r="B67" s="39" t="s">
        <v>90</v>
      </c>
      <c r="C67" s="274">
        <v>16375</v>
      </c>
      <c r="D67" s="15" t="s">
        <v>91</v>
      </c>
      <c r="E67" s="29" t="s">
        <v>898</v>
      </c>
      <c r="F67" s="2"/>
    </row>
    <row r="68" spans="1:6" s="5" customFormat="1" ht="16.149999999999999" thickBot="1" x14ac:dyDescent="0.55000000000000004">
      <c r="A68" s="13" t="s">
        <v>100</v>
      </c>
      <c r="B68" s="12"/>
      <c r="C68" s="11">
        <f>SUM(C65:C67)</f>
        <v>96375</v>
      </c>
      <c r="D68" s="7"/>
      <c r="E68" s="6"/>
      <c r="F68" s="2"/>
    </row>
    <row r="69" spans="1:6" s="5" customFormat="1" ht="23.65" thickBot="1" x14ac:dyDescent="0.55000000000000004">
      <c r="A69" s="10" t="s">
        <v>7</v>
      </c>
      <c r="B69" s="9"/>
      <c r="C69" s="8">
        <f>SUM(C68,C61,C55,C49,C43,C30,C17)</f>
        <v>1119578</v>
      </c>
      <c r="D69" s="7"/>
      <c r="E69" s="6"/>
      <c r="F69" s="2"/>
    </row>
    <row r="70" spans="1:6" s="4" customFormat="1" x14ac:dyDescent="0.5">
      <c r="A70" s="1" t="s">
        <v>164</v>
      </c>
      <c r="B70" s="1"/>
      <c r="C70" s="1"/>
      <c r="D70" s="1"/>
      <c r="E70" s="3"/>
      <c r="F70" s="2"/>
    </row>
  </sheetData>
  <sheetProtection formatCells="0"/>
  <protectedRanges>
    <protectedRange sqref="G17:XFD19 A48 A54 A60 E48 E54 E60" name="Range2"/>
    <protectedRange sqref="A5:E7 A4:D4" name="Range1"/>
    <protectedRange sqref="B47:D48 B53:D54 B59:D60 B11:D16 B21:D24 B34:D42 B26:D29 B65:D67" name="Range2_1_1"/>
    <protectedRange sqref="A53" name="Range2_6"/>
    <protectedRange sqref="E4" name="Range1_2_1_2"/>
    <protectedRange sqref="A11" name="Range2_1_1_2"/>
    <protectedRange sqref="A12" name="Range2_4_2_2"/>
    <protectedRange sqref="A13" name="Range2_1_1_4"/>
    <protectedRange sqref="A14" name="Range2_1_1_5"/>
    <protectedRange sqref="E12" name="Range2_4_2_3"/>
    <protectedRange sqref="E13" name="Range2_4_2_5"/>
    <protectedRange sqref="E14" name="Range2_4_2_6"/>
    <protectedRange sqref="A21" name="Range2_3_1"/>
    <protectedRange sqref="A22" name="Range2_3_3"/>
    <protectedRange sqref="A24" name="Range2_3_4"/>
    <protectedRange sqref="A26" name="Range2_3_5"/>
    <protectedRange sqref="A27" name="Range2_1_1_6"/>
    <protectedRange sqref="E27" name="Range2_4_2_7"/>
    <protectedRange sqref="A34" name="Range2_4_2_8"/>
    <protectedRange sqref="A35" name="Range2_4_2_9"/>
    <protectedRange sqref="A36" name="Range2_4_2_11"/>
    <protectedRange sqref="A37" name="Range2_4_2_13"/>
    <protectedRange sqref="A39" name="Range2_1_1_7"/>
    <protectedRange sqref="A41" name="Range2_1_1_9"/>
    <protectedRange sqref="E41" name="Range2_4_2_14"/>
    <protectedRange sqref="E39" name="Range2_4_2_15"/>
    <protectedRange sqref="E34" name="Range2_4_2_16"/>
    <protectedRange sqref="E35" name="Range2_4_2_17"/>
    <protectedRange sqref="A65" name="Range2_7_2"/>
    <protectedRange sqref="B25:D25" name="Range2_1_1_1"/>
  </protectedRanges>
  <dataValidations count="6">
    <dataValidation allowBlank="1" showInputMessage="1" showErrorMessage="1" prompt="Enter a brief name or title to label the activity/activities" sqref="A47:A48 A53:A54 A11:A14 A59:A60 A65 A39:A41 A34:A37 A21:A24 A26:A27" xr:uid="{5A20C4E3-58F3-4FAF-91B2-1050E06F36C7}"/>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53:E54 E34:E37 E47:E48 E12:E14 E39:E41 E59:E60 E65 E21:E24 E26:E27" xr:uid="{59063260-969C-4BBB-A162-62D80894D96E}"/>
    <dataValidation allowBlank="1" showInputMessage="1" showErrorMessage="1" promptTitle="Questions to Address:" sqref="A4:D7" xr:uid="{F2C83566-8FD2-4524-BBCC-E1E394267F6A}"/>
    <dataValidation allowBlank="1" showInputMessage="1" showErrorMessage="1" promptTitle="Overall narrative for the year" prompt="Enter a description of the Board's overall plan" sqref="E4:E5" xr:uid="{2EB16D8E-6292-4541-B9AC-684D0DBECE5D}"/>
    <dataValidation allowBlank="1" showInputMessage="1" showErrorMessage="1" promptTitle="Overall narrative for the year" prompt="If the Board selects &quot;both&quot; on the above line, describe in detail how this is coordinated." sqref="E7" xr:uid="{616EEE0B-B80E-49B9-9178-9E9B5B5E0475}"/>
    <dataValidation allowBlank="1" showInputMessage="1" showErrorMessage="1" prompt="Place the activty's estimated expenditure amount in the cell._x000a_" sqref="C34:C42 C11:C16 C65:C67 C47:C48 C53:C54 C59:C60 C21:C29" xr:uid="{BC6933AD-1829-4B16-97A3-95782814889B}"/>
  </dataValidations>
  <printOptions horizontalCentered="1"/>
  <pageMargins left="0.25" right="0.25" top="0.61848958333333304" bottom="0.75" header="0.3" footer="0.3"/>
  <pageSetup scale="52"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017F2-F8F3-4D4F-86FE-E94D99329DBB}">
  <sheetPr>
    <tabColor theme="5" tint="-0.249977111117893"/>
    <pageSetUpPr fitToPage="1"/>
  </sheetPr>
  <dimension ref="A1:F85"/>
  <sheetViews>
    <sheetView topLeftCell="A50" zoomScale="80" zoomScaleNormal="80" workbookViewId="0">
      <selection activeCell="A55" activeCellId="1" sqref="A12 A55"/>
    </sheetView>
  </sheetViews>
  <sheetFormatPr defaultColWidth="0" defaultRowHeight="15.75" zeroHeight="1" x14ac:dyDescent="0.5"/>
  <cols>
    <col min="1" max="1" width="33.53125" style="1" customWidth="1"/>
    <col min="2" max="2" width="16.46484375" style="1" customWidth="1"/>
    <col min="3" max="3" width="27.86328125" style="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[22]Instructions!$B$8</f>
        <v>Workforce Solutions Permian Basin</v>
      </c>
      <c r="B1" s="62"/>
      <c r="C1" s="62"/>
      <c r="D1" s="62"/>
      <c r="E1" s="61"/>
      <c r="F1" s="60"/>
    </row>
    <row r="2" spans="1:6" s="55" customFormat="1" ht="26.1" customHeight="1" x14ac:dyDescent="0.45">
      <c r="A2" s="58" t="str">
        <f>CONCATENATE("FFY ", [22]Instructions!$B$9, " Annual Expenditure Plan")</f>
        <v>FFY 2025 Annual Expenditure Plan</v>
      </c>
      <c r="B2" s="58"/>
      <c r="C2" s="58"/>
      <c r="D2" s="58"/>
      <c r="E2" s="57"/>
      <c r="F2" s="56"/>
    </row>
    <row r="3" spans="1:6" ht="22.35" customHeight="1" x14ac:dyDescent="0.5">
      <c r="A3" s="54" t="s">
        <v>76</v>
      </c>
      <c r="B3" s="54"/>
      <c r="C3" s="54"/>
      <c r="D3" s="54"/>
      <c r="E3" s="53"/>
    </row>
    <row r="4" spans="1:6" ht="108.6" customHeight="1" x14ac:dyDescent="0.5">
      <c r="A4" s="44" t="s">
        <v>77</v>
      </c>
      <c r="B4" s="44"/>
      <c r="C4" s="44"/>
      <c r="D4" s="44"/>
      <c r="E4" s="52" t="s">
        <v>899</v>
      </c>
    </row>
    <row r="5" spans="1:6" x14ac:dyDescent="0.5">
      <c r="A5" s="51"/>
      <c r="B5" s="51"/>
      <c r="C5" s="51"/>
      <c r="D5" s="51"/>
      <c r="E5" s="50"/>
    </row>
    <row r="6" spans="1:6" ht="20.100000000000001" customHeight="1" x14ac:dyDescent="0.5">
      <c r="A6" s="49" t="s">
        <v>79</v>
      </c>
      <c r="B6" s="48"/>
      <c r="C6" s="48"/>
      <c r="D6" s="47"/>
      <c r="E6" s="46" t="s">
        <v>9</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73" customHeight="1" x14ac:dyDescent="0.5">
      <c r="A11" s="302" t="s">
        <v>506</v>
      </c>
      <c r="B11" s="39" t="s">
        <v>900</v>
      </c>
      <c r="C11" s="16">
        <v>45000</v>
      </c>
      <c r="D11" s="15" t="s">
        <v>106</v>
      </c>
      <c r="E11" s="95" t="s">
        <v>901</v>
      </c>
      <c r="F11" s="2"/>
    </row>
    <row r="12" spans="1:6" s="4" customFormat="1" ht="94.5" x14ac:dyDescent="0.5">
      <c r="A12" s="441" t="s">
        <v>902</v>
      </c>
      <c r="B12" s="280" t="s">
        <v>90</v>
      </c>
      <c r="C12" s="274">
        <v>0</v>
      </c>
      <c r="D12" s="279" t="s">
        <v>103</v>
      </c>
      <c r="E12" s="293" t="s">
        <v>903</v>
      </c>
      <c r="F12" s="2"/>
    </row>
    <row r="13" spans="1:6" s="30" customFormat="1" ht="15" customHeight="1" x14ac:dyDescent="0.5">
      <c r="A13" s="13" t="s">
        <v>100</v>
      </c>
      <c r="B13" s="38"/>
      <c r="C13" s="37">
        <f>SUM(C11:C12)</f>
        <v>45000</v>
      </c>
      <c r="D13" s="32"/>
      <c r="E13" s="31"/>
      <c r="F13" s="24"/>
    </row>
    <row r="14" spans="1:6" s="5" customFormat="1" ht="15" customHeight="1" x14ac:dyDescent="0.5">
      <c r="A14" s="7"/>
      <c r="B14" s="7"/>
      <c r="C14" s="7"/>
      <c r="D14" s="7"/>
      <c r="E14" s="6"/>
      <c r="F14" s="2"/>
    </row>
    <row r="15" spans="1:6" s="5" customFormat="1" ht="21" x14ac:dyDescent="0.65">
      <c r="A15" s="22" t="s">
        <v>1</v>
      </c>
      <c r="B15" s="22"/>
      <c r="C15" s="22"/>
      <c r="D15" s="22"/>
      <c r="E15" s="21"/>
      <c r="F15" s="2"/>
    </row>
    <row r="16" spans="1:6" s="4" customFormat="1" ht="66.599999999999994" customHeight="1" x14ac:dyDescent="0.45">
      <c r="A16" s="20" t="s">
        <v>84</v>
      </c>
      <c r="B16" s="19" t="s">
        <v>101</v>
      </c>
      <c r="C16" s="19" t="s">
        <v>86</v>
      </c>
      <c r="D16" s="19" t="s">
        <v>87</v>
      </c>
      <c r="E16" s="18" t="s">
        <v>88</v>
      </c>
      <c r="F16" s="17"/>
    </row>
    <row r="17" spans="1:6" ht="76.5" customHeight="1" x14ac:dyDescent="0.5">
      <c r="A17" s="302" t="s">
        <v>904</v>
      </c>
      <c r="B17" s="39" t="s">
        <v>90</v>
      </c>
      <c r="C17" s="16">
        <v>144000</v>
      </c>
      <c r="D17" s="15" t="s">
        <v>106</v>
      </c>
      <c r="E17" s="64" t="s">
        <v>905</v>
      </c>
    </row>
    <row r="18" spans="1:6" ht="94.5" x14ac:dyDescent="0.5">
      <c r="A18" s="275" t="s">
        <v>906</v>
      </c>
      <c r="B18" s="276" t="s">
        <v>90</v>
      </c>
      <c r="C18" s="277">
        <v>0</v>
      </c>
      <c r="D18" s="275" t="s">
        <v>106</v>
      </c>
      <c r="E18" s="289" t="s">
        <v>907</v>
      </c>
    </row>
    <row r="19" spans="1:6" ht="126" x14ac:dyDescent="0.5">
      <c r="A19" s="275" t="s">
        <v>908</v>
      </c>
      <c r="B19" s="276" t="s">
        <v>90</v>
      </c>
      <c r="C19" s="277">
        <v>0</v>
      </c>
      <c r="D19" s="275" t="s">
        <v>91</v>
      </c>
      <c r="E19" s="289" t="s">
        <v>909</v>
      </c>
    </row>
    <row r="20" spans="1:6" ht="110.25" x14ac:dyDescent="0.5">
      <c r="A20" s="275" t="s">
        <v>910</v>
      </c>
      <c r="B20" s="276" t="s">
        <v>90</v>
      </c>
      <c r="C20" s="277">
        <v>0</v>
      </c>
      <c r="D20" s="275" t="s">
        <v>91</v>
      </c>
      <c r="E20" s="289" t="s">
        <v>911</v>
      </c>
    </row>
    <row r="21" spans="1:6" ht="78.75" x14ac:dyDescent="0.5">
      <c r="A21" s="302" t="s">
        <v>912</v>
      </c>
      <c r="B21" s="39" t="s">
        <v>90</v>
      </c>
      <c r="C21" s="16">
        <v>80000</v>
      </c>
      <c r="D21" s="15" t="s">
        <v>91</v>
      </c>
      <c r="E21" s="64" t="s">
        <v>913</v>
      </c>
    </row>
    <row r="22" spans="1:6" s="23" customFormat="1" ht="14.85" customHeight="1" x14ac:dyDescent="0.5">
      <c r="A22" s="13" t="s">
        <v>100</v>
      </c>
      <c r="B22" s="38"/>
      <c r="C22" s="37">
        <f>SUM(C17:C21)</f>
        <v>224000</v>
      </c>
      <c r="D22" s="26"/>
      <c r="E22" s="25"/>
      <c r="F22" s="24"/>
    </row>
    <row r="23" spans="1:6" ht="14.85" customHeight="1" x14ac:dyDescent="0.5">
      <c r="A23" s="7"/>
      <c r="B23" s="7"/>
      <c r="C23" s="7"/>
      <c r="D23" s="7"/>
      <c r="E23" s="6"/>
    </row>
    <row r="24" spans="1:6" ht="21" x14ac:dyDescent="0.65">
      <c r="A24" s="22" t="s">
        <v>118</v>
      </c>
      <c r="B24" s="22"/>
      <c r="C24" s="22"/>
      <c r="D24" s="22"/>
      <c r="E24" s="21"/>
    </row>
    <row r="25" spans="1:6" s="28" customFormat="1" ht="66.599999999999994" customHeight="1" x14ac:dyDescent="0.45">
      <c r="A25" s="20" t="s">
        <v>84</v>
      </c>
      <c r="B25" s="19" t="s">
        <v>101</v>
      </c>
      <c r="C25" s="19" t="s">
        <v>86</v>
      </c>
      <c r="D25" s="19" t="s">
        <v>87</v>
      </c>
      <c r="E25" s="18" t="s">
        <v>88</v>
      </c>
      <c r="F25" s="17"/>
    </row>
    <row r="26" spans="1:6" s="5" customFormat="1" ht="88.35" customHeight="1" x14ac:dyDescent="0.5">
      <c r="A26" s="302" t="s">
        <v>835</v>
      </c>
      <c r="B26" s="39" t="s">
        <v>90</v>
      </c>
      <c r="C26" s="16">
        <v>475395</v>
      </c>
      <c r="D26" s="15" t="s">
        <v>103</v>
      </c>
      <c r="E26" s="64" t="s">
        <v>914</v>
      </c>
      <c r="F26" s="2"/>
    </row>
    <row r="27" spans="1:6" s="5" customFormat="1" ht="88.35" customHeight="1" x14ac:dyDescent="0.5">
      <c r="A27" s="302" t="s">
        <v>915</v>
      </c>
      <c r="B27" s="39" t="s">
        <v>90</v>
      </c>
      <c r="C27" s="16">
        <v>20000</v>
      </c>
      <c r="D27" s="15" t="s">
        <v>103</v>
      </c>
      <c r="E27" s="64" t="s">
        <v>916</v>
      </c>
      <c r="F27" s="2"/>
    </row>
    <row r="28" spans="1:6" s="5" customFormat="1" ht="88.35" customHeight="1" x14ac:dyDescent="0.5">
      <c r="A28" s="302" t="s">
        <v>917</v>
      </c>
      <c r="B28" s="39" t="s">
        <v>90</v>
      </c>
      <c r="C28" s="16">
        <v>75000</v>
      </c>
      <c r="D28" s="15" t="s">
        <v>103</v>
      </c>
      <c r="E28" s="64" t="s">
        <v>918</v>
      </c>
      <c r="F28" s="2"/>
    </row>
    <row r="29" spans="1:6" s="5" customFormat="1" ht="141.75" x14ac:dyDescent="0.5">
      <c r="A29" s="302" t="s">
        <v>919</v>
      </c>
      <c r="B29" s="39" t="s">
        <v>120</v>
      </c>
      <c r="C29" s="274">
        <v>308381</v>
      </c>
      <c r="D29" s="15" t="s">
        <v>98</v>
      </c>
      <c r="E29" s="64" t="s">
        <v>920</v>
      </c>
      <c r="F29" s="2"/>
    </row>
    <row r="30" spans="1:6" s="5" customFormat="1" ht="146.44999999999999" customHeight="1" x14ac:dyDescent="0.5">
      <c r="A30" s="302" t="s">
        <v>921</v>
      </c>
      <c r="B30" s="39" t="s">
        <v>90</v>
      </c>
      <c r="C30" s="16">
        <v>20584</v>
      </c>
      <c r="D30" s="15" t="s">
        <v>103</v>
      </c>
      <c r="E30" s="64" t="s">
        <v>922</v>
      </c>
      <c r="F30" s="2"/>
    </row>
    <row r="31" spans="1:6" x14ac:dyDescent="0.5">
      <c r="A31" s="13" t="s">
        <v>100</v>
      </c>
      <c r="B31" s="12"/>
      <c r="C31" s="33">
        <f>SUM(C26:C30)</f>
        <v>899360</v>
      </c>
      <c r="D31" s="32"/>
      <c r="E31" s="31"/>
    </row>
    <row r="32" spans="1:6" s="23" customFormat="1" ht="15" customHeight="1" x14ac:dyDescent="0.5">
      <c r="A32" s="7"/>
      <c r="B32" s="7"/>
      <c r="C32" s="7"/>
      <c r="D32" s="7"/>
      <c r="E32" s="6"/>
      <c r="F32" s="24"/>
    </row>
    <row r="33" spans="1:6" ht="15" customHeight="1" x14ac:dyDescent="0.65">
      <c r="A33" s="22" t="s">
        <v>141</v>
      </c>
      <c r="B33" s="22"/>
      <c r="C33" s="22"/>
      <c r="D33" s="22"/>
      <c r="E33" s="21"/>
    </row>
    <row r="34" spans="1:6" ht="47.25" x14ac:dyDescent="0.5">
      <c r="A34" s="20" t="s">
        <v>84</v>
      </c>
      <c r="B34" s="19" t="s">
        <v>101</v>
      </c>
      <c r="C34" s="19" t="s">
        <v>86</v>
      </c>
      <c r="D34" s="19" t="s">
        <v>87</v>
      </c>
      <c r="E34" s="18" t="s">
        <v>88</v>
      </c>
    </row>
    <row r="35" spans="1:6" s="4" customFormat="1" ht="78.75" x14ac:dyDescent="0.45">
      <c r="A35" s="302" t="s">
        <v>923</v>
      </c>
      <c r="B35" s="39" t="s">
        <v>90</v>
      </c>
      <c r="C35" s="16">
        <v>16000</v>
      </c>
      <c r="D35" s="15" t="s">
        <v>103</v>
      </c>
      <c r="E35" s="64" t="s">
        <v>924</v>
      </c>
      <c r="F35" s="17"/>
    </row>
    <row r="36" spans="1:6" s="5" customFormat="1" ht="96.6" customHeight="1" x14ac:dyDescent="0.5">
      <c r="A36" s="302" t="s">
        <v>925</v>
      </c>
      <c r="B36" s="39" t="s">
        <v>90</v>
      </c>
      <c r="C36" s="16">
        <v>2500</v>
      </c>
      <c r="D36" s="15" t="s">
        <v>103</v>
      </c>
      <c r="E36" s="64" t="s">
        <v>926</v>
      </c>
      <c r="F36" s="2"/>
    </row>
    <row r="37" spans="1:6" s="5" customFormat="1" ht="96.6" customHeight="1" x14ac:dyDescent="0.5">
      <c r="A37" s="302" t="s">
        <v>927</v>
      </c>
      <c r="B37" s="39" t="s">
        <v>90</v>
      </c>
      <c r="C37" s="16">
        <v>500</v>
      </c>
      <c r="D37" s="15" t="s">
        <v>106</v>
      </c>
      <c r="E37" s="64" t="s">
        <v>928</v>
      </c>
      <c r="F37" s="2"/>
    </row>
    <row r="38" spans="1:6" s="5" customFormat="1" x14ac:dyDescent="0.5">
      <c r="A38" s="13" t="s">
        <v>100</v>
      </c>
      <c r="B38" s="12"/>
      <c r="C38" s="11">
        <f>SUM(C35:C37)</f>
        <v>19000</v>
      </c>
      <c r="D38" s="26"/>
      <c r="E38" s="25"/>
      <c r="F38" s="2"/>
    </row>
    <row r="39" spans="1:6" s="30" customFormat="1" x14ac:dyDescent="0.5">
      <c r="A39" s="7"/>
      <c r="B39" s="7"/>
      <c r="C39" s="7"/>
      <c r="D39" s="7"/>
      <c r="E39" s="6"/>
      <c r="F39" s="24"/>
    </row>
    <row r="40" spans="1:6" s="5" customFormat="1" ht="21" x14ac:dyDescent="0.65">
      <c r="A40" s="22" t="s">
        <v>145</v>
      </c>
      <c r="B40" s="22"/>
      <c r="C40" s="22"/>
      <c r="D40" s="22"/>
      <c r="E40" s="21"/>
      <c r="F40" s="2"/>
    </row>
    <row r="41" spans="1:6" s="4" customFormat="1" ht="47.25" x14ac:dyDescent="0.5">
      <c r="A41" s="20" t="s">
        <v>84</v>
      </c>
      <c r="B41" s="19" t="s">
        <v>101</v>
      </c>
      <c r="C41" s="19" t="s">
        <v>86</v>
      </c>
      <c r="D41" s="19" t="s">
        <v>87</v>
      </c>
      <c r="E41" s="18" t="s">
        <v>88</v>
      </c>
      <c r="F41" s="2"/>
    </row>
    <row r="42" spans="1:6" s="4" customFormat="1" ht="66.599999999999994" customHeight="1" x14ac:dyDescent="0.45">
      <c r="A42" s="15" t="s">
        <v>279</v>
      </c>
      <c r="B42" s="39" t="s">
        <v>280</v>
      </c>
      <c r="C42" s="16"/>
      <c r="D42" s="15"/>
      <c r="E42" s="29"/>
      <c r="F42" s="17"/>
    </row>
    <row r="43" spans="1:6" ht="93.6" customHeight="1" x14ac:dyDescent="0.5">
      <c r="A43" s="15" t="s">
        <v>144</v>
      </c>
      <c r="B43" s="39"/>
      <c r="C43" s="16"/>
      <c r="D43" s="15"/>
      <c r="E43" s="27"/>
    </row>
    <row r="44" spans="1:6" x14ac:dyDescent="0.5">
      <c r="A44" s="13" t="s">
        <v>100</v>
      </c>
      <c r="B44" s="12"/>
      <c r="C44" s="11">
        <f>SUM(C42:C43)</f>
        <v>0</v>
      </c>
      <c r="D44" s="26"/>
      <c r="E44" s="25"/>
    </row>
    <row r="45" spans="1:6" s="23" customFormat="1" x14ac:dyDescent="0.5">
      <c r="A45" s="7"/>
      <c r="B45" s="7"/>
      <c r="C45" s="7"/>
      <c r="D45" s="7"/>
      <c r="E45" s="6"/>
      <c r="F45" s="24"/>
    </row>
    <row r="46" spans="1:6" ht="21" x14ac:dyDescent="0.65">
      <c r="A46" s="22" t="s">
        <v>150</v>
      </c>
      <c r="B46" s="22"/>
      <c r="C46" s="22"/>
      <c r="D46" s="22"/>
      <c r="E46" s="21"/>
    </row>
    <row r="47" spans="1:6" s="5" customFormat="1" ht="47.25" x14ac:dyDescent="0.5">
      <c r="A47" s="20" t="s">
        <v>84</v>
      </c>
      <c r="B47" s="19" t="s">
        <v>101</v>
      </c>
      <c r="C47" s="19" t="s">
        <v>86</v>
      </c>
      <c r="D47" s="19" t="s">
        <v>87</v>
      </c>
      <c r="E47" s="18" t="s">
        <v>88</v>
      </c>
      <c r="F47" s="2"/>
    </row>
    <row r="48" spans="1:6" s="28" customFormat="1" ht="66.599999999999994" customHeight="1" x14ac:dyDescent="0.45">
      <c r="A48" s="15" t="s">
        <v>279</v>
      </c>
      <c r="B48" s="39" t="s">
        <v>280</v>
      </c>
      <c r="C48" s="16"/>
      <c r="D48" s="15"/>
      <c r="E48" s="29"/>
      <c r="F48" s="17"/>
    </row>
    <row r="49" spans="1:6" s="4" customFormat="1" ht="102" customHeight="1" x14ac:dyDescent="0.5">
      <c r="A49" s="15" t="s">
        <v>144</v>
      </c>
      <c r="B49" s="39"/>
      <c r="C49" s="16"/>
      <c r="D49" s="15"/>
      <c r="E49" s="27"/>
      <c r="F49" s="2"/>
    </row>
    <row r="50" spans="1:6" x14ac:dyDescent="0.5">
      <c r="A50" s="13" t="s">
        <v>100</v>
      </c>
      <c r="B50" s="12"/>
      <c r="C50" s="11">
        <f>SUM(C48:C49)</f>
        <v>0</v>
      </c>
      <c r="D50" s="26"/>
      <c r="E50" s="25"/>
    </row>
    <row r="51" spans="1:6" s="23" customFormat="1" x14ac:dyDescent="0.5">
      <c r="A51" s="7"/>
      <c r="B51" s="7"/>
      <c r="C51" s="7"/>
      <c r="D51" s="7"/>
      <c r="E51" s="6"/>
      <c r="F51" s="24"/>
    </row>
    <row r="52" spans="1:6" ht="21" x14ac:dyDescent="0.65">
      <c r="A52" s="22" t="s">
        <v>154</v>
      </c>
      <c r="B52" s="22"/>
      <c r="C52" s="22"/>
      <c r="D52" s="22"/>
      <c r="E52" s="21"/>
    </row>
    <row r="53" spans="1:6" ht="47.25" x14ac:dyDescent="0.5">
      <c r="A53" s="20" t="s">
        <v>84</v>
      </c>
      <c r="B53" s="360" t="s">
        <v>101</v>
      </c>
      <c r="C53" s="19" t="s">
        <v>86</v>
      </c>
      <c r="D53" s="19" t="s">
        <v>87</v>
      </c>
      <c r="E53" s="18" t="s">
        <v>88</v>
      </c>
    </row>
    <row r="54" spans="1:6" s="4" customFormat="1" ht="104.45" customHeight="1" x14ac:dyDescent="0.45">
      <c r="A54" s="302" t="s">
        <v>929</v>
      </c>
      <c r="B54" s="39" t="s">
        <v>90</v>
      </c>
      <c r="C54" s="16">
        <v>45000</v>
      </c>
      <c r="D54" s="15" t="s">
        <v>103</v>
      </c>
      <c r="E54" s="64" t="s">
        <v>930</v>
      </c>
      <c r="F54" s="17"/>
    </row>
    <row r="55" spans="1:6" s="5" customFormat="1" ht="126" x14ac:dyDescent="0.5">
      <c r="A55" s="441" t="s">
        <v>931</v>
      </c>
      <c r="B55" s="280" t="s">
        <v>90</v>
      </c>
      <c r="C55" s="274">
        <v>26500</v>
      </c>
      <c r="D55" s="279" t="s">
        <v>98</v>
      </c>
      <c r="E55" s="359" t="s">
        <v>932</v>
      </c>
      <c r="F55" s="2"/>
    </row>
    <row r="56" spans="1:6" s="5" customFormat="1" ht="128" customHeight="1" thickBot="1" x14ac:dyDescent="0.55000000000000004">
      <c r="A56" s="303" t="s">
        <v>933</v>
      </c>
      <c r="B56" s="39" t="s">
        <v>120</v>
      </c>
      <c r="C56" s="16">
        <v>350000</v>
      </c>
      <c r="D56" s="15" t="s">
        <v>98</v>
      </c>
      <c r="E56" s="64" t="s">
        <v>934</v>
      </c>
      <c r="F56" s="2"/>
    </row>
    <row r="57" spans="1:6" s="355" customFormat="1" ht="142.5" customHeight="1" x14ac:dyDescent="0.5">
      <c r="A57" s="358" t="s">
        <v>935</v>
      </c>
      <c r="B57" s="276" t="s">
        <v>120</v>
      </c>
      <c r="C57" s="357">
        <v>0</v>
      </c>
      <c r="D57" s="275" t="s">
        <v>91</v>
      </c>
      <c r="E57" s="356" t="s">
        <v>936</v>
      </c>
      <c r="F57" s="354"/>
    </row>
    <row r="58" spans="1:6" s="5" customFormat="1" ht="16.149999999999999" thickBot="1" x14ac:dyDescent="0.55000000000000004">
      <c r="A58" s="13" t="s">
        <v>100</v>
      </c>
      <c r="B58" s="12"/>
      <c r="C58" s="11">
        <f>SUM(C54:C57)</f>
        <v>421500</v>
      </c>
      <c r="D58" s="7"/>
      <c r="E58" s="6"/>
      <c r="F58" s="2"/>
    </row>
    <row r="59" spans="1:6" s="5" customFormat="1" ht="23.65" thickBot="1" x14ac:dyDescent="0.55000000000000004">
      <c r="A59" s="10" t="s">
        <v>7</v>
      </c>
      <c r="B59" s="9"/>
      <c r="C59" s="94">
        <v>1144465</v>
      </c>
      <c r="D59" s="7"/>
      <c r="E59" s="6"/>
      <c r="F59" s="2"/>
    </row>
    <row r="60" spans="1:6" s="4" customFormat="1" ht="13.35" customHeight="1" x14ac:dyDescent="0.5">
      <c r="A60" s="1" t="s">
        <v>164</v>
      </c>
      <c r="B60" s="1"/>
      <c r="C60" s="1"/>
      <c r="D60" s="1"/>
      <c r="E60" s="3"/>
      <c r="F60" s="2"/>
    </row>
    <row r="61" spans="1:6" x14ac:dyDescent="0.5"/>
    <row r="62" spans="1:6" x14ac:dyDescent="0.5"/>
    <row r="63" spans="1:6" x14ac:dyDescent="0.5"/>
    <row r="65" x14ac:dyDescent="0.5"/>
    <row r="66" x14ac:dyDescent="0.5"/>
    <row r="67" x14ac:dyDescent="0.5"/>
    <row r="68" x14ac:dyDescent="0.5"/>
    <row r="69" x14ac:dyDescent="0.5"/>
    <row r="70" x14ac:dyDescent="0.5"/>
    <row r="71" x14ac:dyDescent="0.5"/>
    <row r="72" x14ac:dyDescent="0.5"/>
    <row r="73" x14ac:dyDescent="0.5"/>
    <row r="80" x14ac:dyDescent="0.5"/>
    <row r="81" x14ac:dyDescent="0.5"/>
    <row r="82" x14ac:dyDescent="0.5"/>
    <row r="83" x14ac:dyDescent="0.5"/>
    <row r="85" x14ac:dyDescent="0.5"/>
  </sheetData>
  <sheetProtection formatCells="0"/>
  <protectedRanges>
    <protectedRange sqref="G13:XFD15 A37 A43 A49 A54 E37 E43 E49" name="Range2"/>
    <protectedRange sqref="A5:E7 A4:D4" name="Range1"/>
    <protectedRange sqref="E4" name="Range1_2_1"/>
    <protectedRange sqref="B42:D43 B48:D49 B17:D21 B35:D37 B26:D30 B54:D57 A11:D12" name="Range2_1_1"/>
    <protectedRange sqref="A17:A21" name="Range2_3"/>
    <protectedRange sqref="A57" name="Range2_7"/>
    <protectedRange sqref="E56 A55:A56 E26:E29 A26:A30" name="Range2_4_2"/>
    <protectedRange sqref="A35:A36" name="Range2_5"/>
    <protectedRange sqref="A42" name="Range2_6"/>
  </protectedRanges>
  <dataValidations xWindow="1569" yWindow="760" count="6">
    <dataValidation allowBlank="1" showInputMessage="1" showErrorMessage="1" prompt="Place the activty's estimated expenditure amount in the cell._x000a_" sqref="C17:C21 C35:C37 C42:C43 C48:C49 C54:C57 C26:C30 C11:C12" xr:uid="{8E245A81-EFBD-4BDF-86B6-74C00BF0F090}"/>
    <dataValidation allowBlank="1" showInputMessage="1" showErrorMessage="1" promptTitle="Overall narrative for the year" prompt="If the Board selects &quot;both&quot; on the above line, describe in detail how this is coordinated." sqref="E7" xr:uid="{B80D9BE7-0255-46BC-ADDD-A2659AC892FF}"/>
    <dataValidation allowBlank="1" showInputMessage="1" showErrorMessage="1" promptTitle="Overall narrative for the year" prompt="Enter a description of the Board's overall plan" sqref="E4:E5" xr:uid="{BC020DC3-4FF0-4E6F-AE2D-1C6954A6FD63}"/>
    <dataValidation allowBlank="1" showInputMessage="1" showErrorMessage="1" promptTitle="Questions to Address:" sqref="A4:D7" xr:uid="{5921792E-D52F-4C9D-8847-0B241F2D0AF2}"/>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2:E43 E35:E37 E17:E21 E48:E49 E26:E30 E54:E57 E12" xr:uid="{4B1A4A02-8BD0-4FB1-9C6F-7D2DFC656F75}"/>
    <dataValidation allowBlank="1" showInputMessage="1" showErrorMessage="1" prompt="Enter a brief name or title to label the activity/activities" sqref="A35:A37 A42:A43 A17:A21 A48:A49 A54:A57 A26:A30 A11:A12" xr:uid="{247AC27C-9ED8-4121-9016-308C56C3B1C6}"/>
  </dataValidations>
  <printOptions horizontalCentered="1"/>
  <pageMargins left="0.25" right="0.25" top="0.75" bottom="0.75" header="0.3" footer="0.3"/>
  <pageSetup paperSize="3" scale="88"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CB423-18A9-44AA-A57B-BC9308586DFA}">
  <sheetPr>
    <tabColor theme="5" tint="-0.249977111117893"/>
    <pageSetUpPr fitToPage="1"/>
  </sheetPr>
  <dimension ref="A1:F95"/>
  <sheetViews>
    <sheetView topLeftCell="A58" zoomScale="70" zoomScaleNormal="70" workbookViewId="0">
      <selection activeCell="A58" sqref="A58:A59"/>
    </sheetView>
  </sheetViews>
  <sheetFormatPr defaultColWidth="0" defaultRowHeight="0" customHeight="1" zeroHeight="1" x14ac:dyDescent="0.5"/>
  <cols>
    <col min="1" max="1" width="33.53125" style="1" customWidth="1"/>
    <col min="2" max="2" width="16.46484375" style="1" customWidth="1"/>
    <col min="3" max="3" width="21.86328125" style="1" customWidth="1"/>
    <col min="4" max="4" width="16.46484375" style="1" customWidth="1"/>
    <col min="5" max="5" width="173.53125" style="3" customWidth="1"/>
    <col min="6" max="6" width="1.53125" style="2" hidden="1" customWidth="1"/>
    <col min="7" max="7" width="0" style="1" hidden="1" customWidth="1"/>
    <col min="8" max="16384" width="0" style="1" hidden="1"/>
  </cols>
  <sheetData>
    <row r="1" spans="1:6" s="59" customFormat="1" ht="21" x14ac:dyDescent="0.65">
      <c r="A1" s="62" t="str">
        <f>[23]Instructions!$B$8</f>
        <v>Workforce Solutions Rural Capital Area</v>
      </c>
      <c r="B1" s="62"/>
      <c r="C1" s="62"/>
      <c r="D1" s="62"/>
      <c r="E1" s="61"/>
      <c r="F1" s="60"/>
    </row>
    <row r="2" spans="1:6" s="55" customFormat="1" ht="26.1" customHeight="1" x14ac:dyDescent="0.45">
      <c r="A2" s="58" t="str">
        <f>CONCATENATE("FFY ", [23]Instructions!$B$9, " Annual Expenditure Plan")</f>
        <v>FFY 2025 Annual Expenditure Plan</v>
      </c>
      <c r="B2" s="58"/>
      <c r="C2" s="58"/>
      <c r="D2" s="58"/>
      <c r="E2" s="57"/>
      <c r="F2" s="56"/>
    </row>
    <row r="3" spans="1:6" ht="22.35" customHeight="1" x14ac:dyDescent="0.5">
      <c r="A3" s="54" t="s">
        <v>76</v>
      </c>
      <c r="B3" s="54"/>
      <c r="C3" s="54"/>
      <c r="D3" s="54"/>
      <c r="E3" s="53"/>
    </row>
    <row r="4" spans="1:6" ht="246" customHeight="1" x14ac:dyDescent="0.5">
      <c r="A4" s="44" t="s">
        <v>77</v>
      </c>
      <c r="B4" s="44"/>
      <c r="C4" s="44"/>
      <c r="D4" s="44"/>
      <c r="E4" s="52" t="s">
        <v>937</v>
      </c>
    </row>
    <row r="5" spans="1:6" ht="15.75" x14ac:dyDescent="0.5">
      <c r="A5" s="51"/>
      <c r="B5" s="51"/>
      <c r="C5" s="51"/>
      <c r="D5" s="51"/>
      <c r="E5" s="50"/>
    </row>
    <row r="6" spans="1:6" ht="20.100000000000001" customHeight="1" x14ac:dyDescent="0.5">
      <c r="A6" s="49" t="s">
        <v>79</v>
      </c>
      <c r="B6" s="48"/>
      <c r="C6" s="48"/>
      <c r="D6" s="47"/>
      <c r="E6" s="46" t="s">
        <v>80</v>
      </c>
    </row>
    <row r="7" spans="1:6" ht="66.599999999999994" customHeight="1" x14ac:dyDescent="0.5">
      <c r="A7" s="45" t="s">
        <v>81</v>
      </c>
      <c r="B7" s="44"/>
      <c r="C7" s="44"/>
      <c r="D7" s="43"/>
      <c r="E7" s="71" t="s">
        <v>938</v>
      </c>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377" customFormat="1" ht="182.25" customHeight="1" x14ac:dyDescent="0.5">
      <c r="A11" s="302" t="s">
        <v>572</v>
      </c>
      <c r="B11" s="39" t="s">
        <v>120</v>
      </c>
      <c r="C11" s="274">
        <v>300910.84000000003</v>
      </c>
      <c r="D11" s="41" t="s">
        <v>103</v>
      </c>
      <c r="E11" s="97" t="s">
        <v>939</v>
      </c>
      <c r="F11" s="366"/>
    </row>
    <row r="12" spans="1:6" s="377" customFormat="1" ht="181.5" customHeight="1" x14ac:dyDescent="0.5">
      <c r="A12" s="275" t="s">
        <v>940</v>
      </c>
      <c r="B12" s="276" t="s">
        <v>120</v>
      </c>
      <c r="C12" s="277">
        <v>0</v>
      </c>
      <c r="D12" s="301" t="s">
        <v>98</v>
      </c>
      <c r="E12" s="374" t="s">
        <v>941</v>
      </c>
      <c r="F12" s="366"/>
    </row>
    <row r="13" spans="1:6" s="30" customFormat="1" ht="15" customHeight="1" x14ac:dyDescent="0.5">
      <c r="A13" s="13" t="s">
        <v>100</v>
      </c>
      <c r="B13" s="38"/>
      <c r="C13" s="37">
        <f>SUM(C11:C12)</f>
        <v>300910.84000000003</v>
      </c>
      <c r="D13" s="32"/>
      <c r="E13" s="31"/>
      <c r="F13" s="24"/>
    </row>
    <row r="14" spans="1:6" s="5" customFormat="1" ht="15" customHeight="1" x14ac:dyDescent="0.5">
      <c r="A14" s="7"/>
      <c r="B14" s="7"/>
      <c r="C14" s="7"/>
      <c r="D14" s="7"/>
      <c r="E14" s="6"/>
      <c r="F14" s="2"/>
    </row>
    <row r="15" spans="1:6" s="5" customFormat="1" ht="21" x14ac:dyDescent="0.65">
      <c r="A15" s="22" t="s">
        <v>1</v>
      </c>
      <c r="B15" s="22"/>
      <c r="C15" s="22"/>
      <c r="D15" s="22"/>
      <c r="E15" s="21"/>
      <c r="F15" s="2"/>
    </row>
    <row r="16" spans="1:6" s="4" customFormat="1" ht="66.599999999999994" customHeight="1" x14ac:dyDescent="0.45">
      <c r="A16" s="20" t="s">
        <v>84</v>
      </c>
      <c r="B16" s="19" t="s">
        <v>101</v>
      </c>
      <c r="C16" s="19" t="s">
        <v>86</v>
      </c>
      <c r="D16" s="19" t="s">
        <v>87</v>
      </c>
      <c r="E16" s="18" t="s">
        <v>88</v>
      </c>
      <c r="F16" s="17"/>
    </row>
    <row r="17" spans="1:6" s="375" customFormat="1" ht="161" customHeight="1" x14ac:dyDescent="0.5">
      <c r="A17" s="302" t="s">
        <v>942</v>
      </c>
      <c r="B17" s="39" t="s">
        <v>120</v>
      </c>
      <c r="C17" s="274">
        <v>60488</v>
      </c>
      <c r="D17" s="15" t="s">
        <v>106</v>
      </c>
      <c r="E17" s="102" t="s">
        <v>943</v>
      </c>
      <c r="F17" s="366"/>
    </row>
    <row r="18" spans="1:6" s="375" customFormat="1" ht="171" customHeight="1" x14ac:dyDescent="0.5">
      <c r="A18" s="302" t="s">
        <v>944</v>
      </c>
      <c r="B18" s="39" t="s">
        <v>120</v>
      </c>
      <c r="C18" s="274">
        <v>99875</v>
      </c>
      <c r="D18" s="15" t="s">
        <v>91</v>
      </c>
      <c r="E18" s="97" t="s">
        <v>945</v>
      </c>
      <c r="F18" s="366"/>
    </row>
    <row r="19" spans="1:6" s="375" customFormat="1" ht="191.45" customHeight="1" x14ac:dyDescent="0.5">
      <c r="A19" s="302" t="s">
        <v>381</v>
      </c>
      <c r="B19" s="39" t="s">
        <v>120</v>
      </c>
      <c r="C19" s="274">
        <v>63973</v>
      </c>
      <c r="D19" s="15" t="s">
        <v>106</v>
      </c>
      <c r="E19" s="101" t="s">
        <v>946</v>
      </c>
      <c r="F19" s="366"/>
    </row>
    <row r="20" spans="1:6" s="375" customFormat="1" ht="157.5" x14ac:dyDescent="0.5">
      <c r="A20" s="302" t="s">
        <v>947</v>
      </c>
      <c r="B20" s="39" t="s">
        <v>120</v>
      </c>
      <c r="C20" s="274">
        <v>59364</v>
      </c>
      <c r="D20" s="15" t="s">
        <v>98</v>
      </c>
      <c r="E20" s="376" t="s">
        <v>948</v>
      </c>
      <c r="F20" s="366"/>
    </row>
    <row r="21" spans="1:6" s="375" customFormat="1" ht="157.5" x14ac:dyDescent="0.5">
      <c r="A21" s="302" t="s">
        <v>949</v>
      </c>
      <c r="B21" s="39" t="s">
        <v>120</v>
      </c>
      <c r="C21" s="16">
        <v>20000</v>
      </c>
      <c r="D21" s="15" t="s">
        <v>106</v>
      </c>
      <c r="E21" s="97" t="s">
        <v>950</v>
      </c>
      <c r="F21" s="366"/>
    </row>
    <row r="22" spans="1:6" s="365" customFormat="1" ht="126" x14ac:dyDescent="0.5">
      <c r="A22" s="15" t="s">
        <v>951</v>
      </c>
      <c r="B22" s="39" t="s">
        <v>120</v>
      </c>
      <c r="C22" s="16">
        <v>90000</v>
      </c>
      <c r="D22" s="15" t="s">
        <v>106</v>
      </c>
      <c r="E22" s="102" t="s">
        <v>952</v>
      </c>
      <c r="F22" s="366"/>
    </row>
    <row r="23" spans="1:6" s="365" customFormat="1" ht="226.25" customHeight="1" x14ac:dyDescent="0.5">
      <c r="A23" s="302" t="s">
        <v>953</v>
      </c>
      <c r="B23" s="39" t="s">
        <v>120</v>
      </c>
      <c r="C23" s="274">
        <v>23190</v>
      </c>
      <c r="D23" s="15" t="s">
        <v>98</v>
      </c>
      <c r="E23" s="97" t="s">
        <v>954</v>
      </c>
      <c r="F23" s="366"/>
    </row>
    <row r="24" spans="1:6" s="375" customFormat="1" ht="249.75" customHeight="1" x14ac:dyDescent="0.5">
      <c r="A24" s="302" t="s">
        <v>955</v>
      </c>
      <c r="B24" s="39" t="s">
        <v>120</v>
      </c>
      <c r="C24" s="274">
        <v>17758.919999999998</v>
      </c>
      <c r="D24" s="15" t="s">
        <v>103</v>
      </c>
      <c r="E24" s="102" t="s">
        <v>956</v>
      </c>
      <c r="F24" s="366"/>
    </row>
    <row r="25" spans="1:6" s="365" customFormat="1" ht="260.25" customHeight="1" x14ac:dyDescent="0.5">
      <c r="A25" s="302" t="s">
        <v>957</v>
      </c>
      <c r="B25" s="39" t="s">
        <v>120</v>
      </c>
      <c r="C25" s="16">
        <v>441372.88</v>
      </c>
      <c r="D25" s="15" t="s">
        <v>103</v>
      </c>
      <c r="E25" s="102" t="s">
        <v>958</v>
      </c>
      <c r="F25" s="366"/>
    </row>
    <row r="26" spans="1:6" s="23" customFormat="1" ht="14.85" customHeight="1" x14ac:dyDescent="0.5">
      <c r="A26" s="13" t="s">
        <v>100</v>
      </c>
      <c r="B26" s="38"/>
      <c r="C26" s="37">
        <f>SUM(C17:C25)</f>
        <v>876021.8</v>
      </c>
      <c r="D26" s="26"/>
      <c r="E26" s="25"/>
      <c r="F26" s="24"/>
    </row>
    <row r="27" spans="1:6" ht="14.85" customHeight="1" x14ac:dyDescent="0.5">
      <c r="A27" s="7"/>
      <c r="B27" s="7"/>
      <c r="C27" s="7"/>
      <c r="D27" s="7"/>
      <c r="E27" s="6"/>
    </row>
    <row r="28" spans="1:6" ht="21" x14ac:dyDescent="0.65">
      <c r="A28" s="22" t="s">
        <v>118</v>
      </c>
      <c r="B28" s="22"/>
      <c r="C28" s="22"/>
      <c r="D28" s="22"/>
      <c r="E28" s="21"/>
    </row>
    <row r="29" spans="1:6" s="28" customFormat="1" ht="66.599999999999994" customHeight="1" x14ac:dyDescent="0.45">
      <c r="A29" s="20" t="s">
        <v>84</v>
      </c>
      <c r="B29" s="19" t="s">
        <v>101</v>
      </c>
      <c r="C29" s="19" t="s">
        <v>86</v>
      </c>
      <c r="D29" s="19" t="s">
        <v>87</v>
      </c>
      <c r="E29" s="18" t="s">
        <v>88</v>
      </c>
      <c r="F29" s="17"/>
    </row>
    <row r="30" spans="1:6" s="372" customFormat="1" ht="312.75" customHeight="1" x14ac:dyDescent="0.5">
      <c r="A30" s="302" t="s">
        <v>959</v>
      </c>
      <c r="B30" s="15" t="s">
        <v>120</v>
      </c>
      <c r="C30" s="16">
        <v>51472.4</v>
      </c>
      <c r="D30" s="15" t="s">
        <v>106</v>
      </c>
      <c r="E30" s="374" t="s">
        <v>960</v>
      </c>
      <c r="F30" s="371"/>
    </row>
    <row r="31" spans="1:6" s="365" customFormat="1" ht="246" customHeight="1" x14ac:dyDescent="0.5">
      <c r="A31" s="302" t="s">
        <v>961</v>
      </c>
      <c r="B31" s="39" t="s">
        <v>90</v>
      </c>
      <c r="C31" s="16">
        <v>0</v>
      </c>
      <c r="D31" s="15" t="s">
        <v>103</v>
      </c>
      <c r="E31" s="374" t="s">
        <v>962</v>
      </c>
      <c r="F31" s="366"/>
    </row>
    <row r="32" spans="1:6" s="372" customFormat="1" ht="204.75" x14ac:dyDescent="0.5">
      <c r="A32" s="302" t="s">
        <v>963</v>
      </c>
      <c r="B32" s="39" t="s">
        <v>90</v>
      </c>
      <c r="C32" s="373">
        <v>160000</v>
      </c>
      <c r="D32" s="15" t="s">
        <v>103</v>
      </c>
      <c r="E32" s="100" t="s">
        <v>964</v>
      </c>
      <c r="F32" s="371"/>
    </row>
    <row r="33" spans="1:6" s="5" customFormat="1" ht="94.5" x14ac:dyDescent="0.5">
      <c r="A33" s="302" t="s">
        <v>265</v>
      </c>
      <c r="B33" s="39" t="s">
        <v>90</v>
      </c>
      <c r="C33" s="35">
        <v>1291985</v>
      </c>
      <c r="D33" s="15" t="s">
        <v>103</v>
      </c>
      <c r="E33" s="99" t="s">
        <v>965</v>
      </c>
      <c r="F33" s="2"/>
    </row>
    <row r="34" spans="1:6" s="365" customFormat="1" ht="189" x14ac:dyDescent="0.5">
      <c r="A34" s="302" t="s">
        <v>966</v>
      </c>
      <c r="B34" s="39" t="s">
        <v>90</v>
      </c>
      <c r="C34" s="287">
        <v>420</v>
      </c>
      <c r="D34" s="15" t="s">
        <v>106</v>
      </c>
      <c r="E34" s="97" t="s">
        <v>967</v>
      </c>
      <c r="F34" s="366"/>
    </row>
    <row r="35" spans="1:6" s="370" customFormat="1" ht="188.25" customHeight="1" x14ac:dyDescent="0.5">
      <c r="A35" s="302" t="s">
        <v>968</v>
      </c>
      <c r="B35" s="39" t="s">
        <v>90</v>
      </c>
      <c r="C35" s="274">
        <f>512995.29-2150.29</f>
        <v>510845</v>
      </c>
      <c r="D35" s="15" t="s">
        <v>106</v>
      </c>
      <c r="E35" s="97" t="s">
        <v>969</v>
      </c>
      <c r="F35" s="371"/>
    </row>
    <row r="36" spans="1:6" s="23" customFormat="1" ht="15" customHeight="1" x14ac:dyDescent="0.5">
      <c r="A36" s="13" t="s">
        <v>100</v>
      </c>
      <c r="B36" s="12"/>
      <c r="C36" s="33">
        <f>SUM(C30:C35)</f>
        <v>2014722.4</v>
      </c>
      <c r="D36" s="32"/>
      <c r="E36" s="31"/>
      <c r="F36" s="24"/>
    </row>
    <row r="37" spans="1:6" ht="15" customHeight="1" x14ac:dyDescent="0.5">
      <c r="A37" s="7"/>
      <c r="B37" s="7"/>
      <c r="C37" s="7"/>
      <c r="D37" s="7"/>
      <c r="E37" s="6"/>
    </row>
    <row r="38" spans="1:6" ht="21" x14ac:dyDescent="0.65">
      <c r="A38" s="22" t="s">
        <v>141</v>
      </c>
      <c r="B38" s="22"/>
      <c r="C38" s="22"/>
      <c r="D38" s="22"/>
      <c r="E38" s="21"/>
    </row>
    <row r="39" spans="1:6" s="4" customFormat="1" ht="66.599999999999994" customHeight="1" x14ac:dyDescent="0.45">
      <c r="A39" s="20" t="s">
        <v>84</v>
      </c>
      <c r="B39" s="19" t="s">
        <v>101</v>
      </c>
      <c r="C39" s="19" t="s">
        <v>86</v>
      </c>
      <c r="D39" s="19" t="s">
        <v>87</v>
      </c>
      <c r="E39" s="18" t="s">
        <v>88</v>
      </c>
      <c r="F39" s="17"/>
    </row>
    <row r="40" spans="1:6" s="365" customFormat="1" ht="110.25" x14ac:dyDescent="0.5">
      <c r="A40" s="302" t="s">
        <v>970</v>
      </c>
      <c r="B40" s="369" t="s">
        <v>90</v>
      </c>
      <c r="C40" s="292">
        <v>4840</v>
      </c>
      <c r="D40" s="89" t="s">
        <v>103</v>
      </c>
      <c r="E40" s="97" t="s">
        <v>971</v>
      </c>
      <c r="F40" s="366"/>
    </row>
    <row r="41" spans="1:6" s="30" customFormat="1" ht="15.75" x14ac:dyDescent="0.5">
      <c r="A41" s="13" t="s">
        <v>100</v>
      </c>
      <c r="B41" s="12"/>
      <c r="C41" s="11">
        <f>SUM(C40:C40)</f>
        <v>4840</v>
      </c>
      <c r="D41" s="26"/>
      <c r="E41" s="25"/>
      <c r="F41" s="24"/>
    </row>
    <row r="42" spans="1:6" s="5" customFormat="1" ht="15.75" x14ac:dyDescent="0.5">
      <c r="A42" s="7"/>
      <c r="B42" s="7"/>
      <c r="C42" s="7"/>
      <c r="D42" s="7"/>
      <c r="E42" s="6"/>
      <c r="F42" s="2"/>
    </row>
    <row r="43" spans="1:6" s="4" customFormat="1" ht="21" x14ac:dyDescent="0.65">
      <c r="A43" s="22" t="s">
        <v>145</v>
      </c>
      <c r="B43" s="22"/>
      <c r="C43" s="22"/>
      <c r="D43" s="22"/>
      <c r="E43" s="21"/>
      <c r="F43" s="2"/>
    </row>
    <row r="44" spans="1:6" s="4" customFormat="1" ht="66.599999999999994" customHeight="1" x14ac:dyDescent="0.45">
      <c r="A44" s="20" t="s">
        <v>84</v>
      </c>
      <c r="B44" s="19" t="s">
        <v>101</v>
      </c>
      <c r="C44" s="19" t="s">
        <v>86</v>
      </c>
      <c r="D44" s="19" t="s">
        <v>87</v>
      </c>
      <c r="E44" s="18" t="s">
        <v>88</v>
      </c>
      <c r="F44" s="17"/>
    </row>
    <row r="45" spans="1:6" ht="212" customHeight="1" x14ac:dyDescent="0.5">
      <c r="A45" s="302" t="s">
        <v>972</v>
      </c>
      <c r="B45" s="39" t="s">
        <v>578</v>
      </c>
      <c r="C45" s="16"/>
      <c r="D45" s="15" t="s">
        <v>103</v>
      </c>
      <c r="E45" s="97" t="s">
        <v>973</v>
      </c>
    </row>
    <row r="46" spans="1:6" s="23" customFormat="1" ht="15.75" x14ac:dyDescent="0.5">
      <c r="A46" s="13" t="s">
        <v>100</v>
      </c>
      <c r="B46" s="12"/>
      <c r="C46" s="11">
        <f>SUM(C45:C45)</f>
        <v>0</v>
      </c>
      <c r="D46" s="26"/>
      <c r="E46" s="25"/>
      <c r="F46" s="24"/>
    </row>
    <row r="47" spans="1:6" ht="15.75" x14ac:dyDescent="0.5">
      <c r="A47" s="7"/>
      <c r="B47" s="7"/>
      <c r="C47" s="7"/>
      <c r="D47" s="7"/>
      <c r="E47" s="6"/>
    </row>
    <row r="48" spans="1:6" s="5" customFormat="1" ht="21" x14ac:dyDescent="0.65">
      <c r="A48" s="22" t="s">
        <v>150</v>
      </c>
      <c r="B48" s="22"/>
      <c r="C48" s="22"/>
      <c r="D48" s="22"/>
      <c r="E48" s="21"/>
      <c r="F48" s="2"/>
    </row>
    <row r="49" spans="1:6" s="28" customFormat="1" ht="66.599999999999994" customHeight="1" x14ac:dyDescent="0.45">
      <c r="A49" s="20" t="s">
        <v>84</v>
      </c>
      <c r="B49" s="19" t="s">
        <v>101</v>
      </c>
      <c r="C49" s="19" t="s">
        <v>86</v>
      </c>
      <c r="D49" s="19" t="s">
        <v>87</v>
      </c>
      <c r="E49" s="18" t="s">
        <v>88</v>
      </c>
      <c r="F49" s="17"/>
    </row>
    <row r="50" spans="1:6" ht="109.35" customHeight="1" x14ac:dyDescent="0.5">
      <c r="A50" s="89" t="s">
        <v>455</v>
      </c>
      <c r="B50" s="369" t="s">
        <v>280</v>
      </c>
      <c r="C50" s="90"/>
      <c r="D50" s="89"/>
      <c r="E50" s="27"/>
    </row>
    <row r="51" spans="1:6" s="23" customFormat="1" ht="15.75" x14ac:dyDescent="0.5">
      <c r="A51" s="13" t="s">
        <v>100</v>
      </c>
      <c r="B51" s="12"/>
      <c r="C51" s="11">
        <f>SUM(C50:C50)</f>
        <v>0</v>
      </c>
      <c r="D51" s="26"/>
      <c r="E51" s="25"/>
      <c r="F51" s="24"/>
    </row>
    <row r="52" spans="1:6" ht="15.75" x14ac:dyDescent="0.5">
      <c r="A52" s="7"/>
      <c r="B52" s="7"/>
      <c r="C52" s="7"/>
      <c r="D52" s="7"/>
      <c r="E52" s="6"/>
    </row>
    <row r="53" spans="1:6" ht="21" x14ac:dyDescent="0.65">
      <c r="A53" s="22" t="s">
        <v>154</v>
      </c>
      <c r="B53" s="22"/>
      <c r="C53" s="22"/>
      <c r="D53" s="22"/>
      <c r="E53" s="21"/>
    </row>
    <row r="54" spans="1:6" s="4" customFormat="1" ht="66.599999999999994" customHeight="1" x14ac:dyDescent="0.45">
      <c r="A54" s="20" t="s">
        <v>84</v>
      </c>
      <c r="B54" s="19" t="s">
        <v>101</v>
      </c>
      <c r="C54" s="19" t="s">
        <v>86</v>
      </c>
      <c r="D54" s="19" t="s">
        <v>87</v>
      </c>
      <c r="E54" s="18" t="s">
        <v>88</v>
      </c>
      <c r="F54" s="17"/>
    </row>
    <row r="55" spans="1:6" s="365" customFormat="1" ht="173.25" x14ac:dyDescent="0.5">
      <c r="A55" s="275" t="s">
        <v>974</v>
      </c>
      <c r="B55" s="276" t="s">
        <v>975</v>
      </c>
      <c r="C55" s="277">
        <v>0</v>
      </c>
      <c r="D55" s="275" t="s">
        <v>103</v>
      </c>
      <c r="E55" s="368" t="s">
        <v>976</v>
      </c>
      <c r="F55" s="366"/>
    </row>
    <row r="56" spans="1:6" s="365" customFormat="1" ht="173.25" x14ac:dyDescent="0.5">
      <c r="A56" s="302" t="s">
        <v>977</v>
      </c>
      <c r="B56" s="39" t="s">
        <v>120</v>
      </c>
      <c r="C56" s="274">
        <v>215975</v>
      </c>
      <c r="D56" s="15" t="s">
        <v>106</v>
      </c>
      <c r="E56" s="97" t="s">
        <v>978</v>
      </c>
      <c r="F56" s="366"/>
    </row>
    <row r="57" spans="1:6" s="365" customFormat="1" ht="189" x14ac:dyDescent="0.5">
      <c r="A57" s="302" t="s">
        <v>979</v>
      </c>
      <c r="B57" s="39" t="s">
        <v>120</v>
      </c>
      <c r="C57" s="274">
        <v>234600</v>
      </c>
      <c r="D57" s="15" t="s">
        <v>98</v>
      </c>
      <c r="E57" s="98" t="s">
        <v>980</v>
      </c>
      <c r="F57" s="366"/>
    </row>
    <row r="58" spans="1:6" s="365" customFormat="1" ht="216.75" customHeight="1" x14ac:dyDescent="0.5">
      <c r="A58" s="441" t="s">
        <v>981</v>
      </c>
      <c r="B58" s="280" t="s">
        <v>120</v>
      </c>
      <c r="C58" s="274">
        <v>390000</v>
      </c>
      <c r="D58" s="279" t="s">
        <v>91</v>
      </c>
      <c r="E58" s="295" t="s">
        <v>982</v>
      </c>
      <c r="F58" s="366"/>
    </row>
    <row r="59" spans="1:6" s="365" customFormat="1" ht="142.25" customHeight="1" x14ac:dyDescent="0.5">
      <c r="A59" s="441" t="s">
        <v>983</v>
      </c>
      <c r="B59" s="280" t="s">
        <v>120</v>
      </c>
      <c r="C59" s="274">
        <v>21250</v>
      </c>
      <c r="D59" s="279" t="s">
        <v>91</v>
      </c>
      <c r="E59" s="367" t="s">
        <v>984</v>
      </c>
      <c r="F59" s="366"/>
    </row>
    <row r="60" spans="1:6" s="365" customFormat="1" ht="234" customHeight="1" x14ac:dyDescent="0.5">
      <c r="A60" s="302" t="s">
        <v>985</v>
      </c>
      <c r="B60" s="39" t="s">
        <v>120</v>
      </c>
      <c r="C60" s="274">
        <v>357570</v>
      </c>
      <c r="D60" s="15" t="s">
        <v>106</v>
      </c>
      <c r="E60" s="97" t="s">
        <v>986</v>
      </c>
      <c r="F60" s="366"/>
    </row>
    <row r="61" spans="1:6" s="5" customFormat="1" ht="16.149999999999999" thickBot="1" x14ac:dyDescent="0.55000000000000004">
      <c r="A61" s="13" t="s">
        <v>100</v>
      </c>
      <c r="B61" s="12"/>
      <c r="C61" s="11">
        <f>SUM(C55:C60)</f>
        <v>1219395</v>
      </c>
      <c r="D61" s="7"/>
      <c r="E61" s="6"/>
      <c r="F61" s="2"/>
    </row>
    <row r="62" spans="1:6" s="5" customFormat="1" ht="23.65" thickBot="1" x14ac:dyDescent="0.55000000000000004">
      <c r="A62" s="10" t="s">
        <v>7</v>
      </c>
      <c r="B62" s="9"/>
      <c r="C62" s="96">
        <f>SUM(C61,C51,C46,C41,C36,C26,C13)</f>
        <v>4415890.04</v>
      </c>
      <c r="D62" s="7"/>
      <c r="E62" s="6"/>
      <c r="F62" s="2"/>
    </row>
    <row r="63" spans="1:6" s="4" customFormat="1" ht="13.35" customHeight="1" x14ac:dyDescent="0.5">
      <c r="A63" s="1" t="s">
        <v>164</v>
      </c>
      <c r="B63" s="1"/>
      <c r="C63" s="1"/>
      <c r="D63" s="1"/>
      <c r="E63" s="3"/>
      <c r="F63" s="2"/>
    </row>
    <row r="64" spans="1:6" ht="15.75" x14ac:dyDescent="0.5"/>
    <row r="65" ht="15.75" x14ac:dyDescent="0.5"/>
    <row r="66" ht="15.75" x14ac:dyDescent="0.5"/>
    <row r="67" ht="15.75" x14ac:dyDescent="0.5"/>
    <row r="68" ht="15.75" x14ac:dyDescent="0.5"/>
    <row r="69" ht="15.75" x14ac:dyDescent="0.5"/>
    <row r="70" ht="15.75" x14ac:dyDescent="0.5"/>
    <row r="71" ht="15.75" x14ac:dyDescent="0.5"/>
    <row r="72" ht="15.75" x14ac:dyDescent="0.5"/>
    <row r="78" ht="15.75" x14ac:dyDescent="0.5"/>
    <row r="79" ht="15.75" x14ac:dyDescent="0.5"/>
    <row r="80" ht="15.75" x14ac:dyDescent="0.5"/>
    <row r="81" ht="15.75" x14ac:dyDescent="0.5"/>
    <row r="82" ht="15.75" x14ac:dyDescent="0.5"/>
    <row r="83" ht="15.75" x14ac:dyDescent="0.5"/>
    <row r="84" ht="15.75" x14ac:dyDescent="0.5"/>
    <row r="85" ht="15.75" x14ac:dyDescent="0.5"/>
    <row r="86" ht="15.75" x14ac:dyDescent="0.5"/>
    <row r="87" ht="15.75" x14ac:dyDescent="0.5"/>
    <row r="88" ht="15.75" x14ac:dyDescent="0.5"/>
    <row r="89" ht="15.75" x14ac:dyDescent="0.5"/>
    <row r="90" ht="15.75" x14ac:dyDescent="0.5"/>
    <row r="91" ht="15.75" x14ac:dyDescent="0.5"/>
    <row r="92" ht="15.75" x14ac:dyDescent="0.5"/>
    <row r="93" ht="15.75" x14ac:dyDescent="0.5"/>
    <row r="94" ht="15.75" x14ac:dyDescent="0.5"/>
    <row r="95" ht="15.75" x14ac:dyDescent="0.5"/>
  </sheetData>
  <sheetProtection formatCells="0"/>
  <protectedRanges>
    <protectedRange sqref="G13:XFD15 E49 A49" name="Range2"/>
    <protectedRange sqref="B39:D39 B49:D49 B11:B12 B17:D20 B44:D44 B22:D23 B21 B29:D29 C30:D30 B31:D34 B25:D25 B54:D57" name="Range2_1_1"/>
    <protectedRange sqref="A11" name="Range2_1_1_2"/>
    <protectedRange sqref="C11" name="Range2_1_1_3"/>
    <protectedRange sqref="A12" name="Range2_1_1_4"/>
    <protectedRange sqref="C12" name="Range2_1_1_5"/>
    <protectedRange sqref="A17" name="Range2_3_1"/>
    <protectedRange sqref="A18" name="Range2_3_2"/>
    <protectedRange sqref="A19" name="Range2_3_3"/>
    <protectedRange sqref="A20" name="Range2_3_4"/>
    <protectedRange sqref="A21" name="Range2_3_5"/>
    <protectedRange sqref="A29" name="Range2_4_2_1"/>
    <protectedRange sqref="A30:A32 B30" name="Range2_4_2_2"/>
    <protectedRange sqref="A33" name="Range2_4_2_3"/>
    <protectedRange sqref="A39" name="Range2_5_1"/>
    <protectedRange sqref="A44" name="Range2_6_2"/>
    <protectedRange sqref="A54" name="Range2_1"/>
    <protectedRange sqref="A55 A25" name="Range2_2"/>
    <protectedRange sqref="A56" name="Range2_4"/>
    <protectedRange sqref="A34" name="Range2_8"/>
    <protectedRange sqref="A22:A23" name="Range2_10"/>
    <protectedRange sqref="A57" name="Range2_7_1"/>
    <protectedRange sqref="E4" name="Range1_2_1_1"/>
    <protectedRange sqref="C21:D21" name="Range2_1_1_1"/>
    <protectedRange sqref="B58" name="Range2_1_1_7"/>
    <protectedRange sqref="A58:A59" name="Range2_7_1_2"/>
    <protectedRange sqref="C58:D59" name="Range2_1_1_9"/>
  </protectedRanges>
  <dataValidations count="6">
    <dataValidation allowBlank="1" showInputMessage="1" showErrorMessage="1" prompt="Enter a brief name or title to label the activity/activities" sqref="A39 A11:A12 A44 A49 A17:A23 A29:A34 A25 B30 A54:A59" xr:uid="{4EF16F7B-9B6E-41B7-8093-17D224AE00C7}"/>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D11:D12 E49" xr:uid="{EC0D46C6-18EE-4AAE-9D25-B0794F82FC2A}"/>
    <dataValidation allowBlank="1" showInputMessage="1" showErrorMessage="1" promptTitle="Questions to Address:" sqref="A4:D7" xr:uid="{33F977CF-7838-46F8-B138-ECB707CD1E5E}"/>
    <dataValidation allowBlank="1" showInputMessage="1" showErrorMessage="1" promptTitle="Overall narrative for the year" prompt="Enter a description of the Board's overall plan" sqref="E4:E5" xr:uid="{7C1439DE-1CB4-4BC4-9D7F-66F1E9B63E9F}"/>
    <dataValidation allowBlank="1" showInputMessage="1" showErrorMessage="1" promptTitle="Overall narrative for the year" prompt="If the Board selects &quot;both&quot; on the above line, describe in detail how this is coordinated." sqref="E7" xr:uid="{3EE2E77D-CAA2-4C35-829F-4F58B8FE0369}"/>
    <dataValidation allowBlank="1" showInputMessage="1" showErrorMessage="1" prompt="Place the activty's estimated expenditure amount in the cell._x000a_" sqref="C49 C39 C44 C11:C12 C17:C23 C29:C34 C25 C54:C59" xr:uid="{C3DB0A2A-8428-4101-8E88-53B7BD41E8BD}"/>
  </dataValidations>
  <printOptions horizontalCentered="1"/>
  <pageMargins left="0.25" right="0.25" top="0.61848958333333304" bottom="0.75" header="0.3" footer="0.3"/>
  <pageSetup scale="54" fitToHeight="0" orientation="portrait" r:id="rId1"/>
  <headerFooter>
    <oddHeader>&amp;C&amp;"-,Bold"&amp;14Child Care Quality Expenditure &amp;&amp; Activity Report</oddHeader>
    <oddFooter>&amp;L_x000D_&amp;1#&amp;"Calibri"&amp;10&amp;K000000 WSRCA - Public&amp;C&amp;12Submit completed plan or quarterly report to bcm@twc.texas.gov
Submit questions about content of the report to childcare.programassistance@twc.texas.gov
Page &amp;P of &amp;N</oddFoot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1AA2-C421-42E7-8803-E13C161E8777}">
  <sheetPr>
    <tabColor theme="5" tint="-0.249977111117893"/>
    <pageSetUpPr fitToPage="1"/>
  </sheetPr>
  <dimension ref="A1:F95"/>
  <sheetViews>
    <sheetView topLeftCell="A8" zoomScale="70" zoomScaleNormal="70" workbookViewId="0">
      <selection activeCell="A12" sqref="A12:A13"/>
    </sheetView>
  </sheetViews>
  <sheetFormatPr defaultColWidth="0" defaultRowHeight="0" customHeight="1" zeroHeight="1" x14ac:dyDescent="0.5"/>
  <cols>
    <col min="1" max="1" width="33.53125" style="1" customWidth="1"/>
    <col min="2" max="2" width="16.46484375" style="1" customWidth="1"/>
    <col min="3" max="3" width="24" style="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[24]Instructions!$B$8</f>
        <v>Workforce Solutions South Plains</v>
      </c>
      <c r="B1" s="62"/>
      <c r="C1" s="62"/>
      <c r="D1" s="62"/>
      <c r="E1" s="61"/>
      <c r="F1" s="60"/>
    </row>
    <row r="2" spans="1:6" s="55" customFormat="1" ht="26.1" customHeight="1" x14ac:dyDescent="0.45">
      <c r="A2" s="58" t="str">
        <f>CONCATENATE("FFY ", [24]Instructions!$B$9, " Annual Expenditure Plan")</f>
        <v>FFY 2025 Annual Expenditure Plan</v>
      </c>
      <c r="B2" s="58"/>
      <c r="C2" s="58"/>
      <c r="D2" s="58"/>
      <c r="E2" s="57"/>
      <c r="F2" s="56"/>
    </row>
    <row r="3" spans="1:6" ht="22.35" customHeight="1" x14ac:dyDescent="0.5">
      <c r="A3" s="54" t="s">
        <v>76</v>
      </c>
      <c r="B3" s="54"/>
      <c r="C3" s="54"/>
      <c r="D3" s="54"/>
      <c r="E3" s="53"/>
    </row>
    <row r="4" spans="1:6" ht="270" customHeight="1" x14ac:dyDescent="0.5">
      <c r="A4" s="44" t="s">
        <v>77</v>
      </c>
      <c r="B4" s="44"/>
      <c r="C4" s="44"/>
      <c r="D4" s="44"/>
      <c r="E4" s="52" t="s">
        <v>987</v>
      </c>
    </row>
    <row r="5" spans="1:6" ht="15.75" x14ac:dyDescent="0.5">
      <c r="A5" s="51"/>
      <c r="B5" s="51"/>
      <c r="C5" s="51"/>
      <c r="D5" s="51"/>
      <c r="E5" s="50"/>
    </row>
    <row r="6" spans="1:6" ht="20.100000000000001" customHeight="1" x14ac:dyDescent="0.5">
      <c r="A6" s="49" t="s">
        <v>79</v>
      </c>
      <c r="B6" s="48"/>
      <c r="C6" s="48"/>
      <c r="D6" s="47"/>
      <c r="E6" s="46" t="s">
        <v>316</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26" x14ac:dyDescent="0.5">
      <c r="A11" s="302" t="s">
        <v>169</v>
      </c>
      <c r="B11" s="39" t="s">
        <v>120</v>
      </c>
      <c r="C11" s="274">
        <v>400</v>
      </c>
      <c r="D11" s="109" t="s">
        <v>103</v>
      </c>
      <c r="E11" s="64" t="s">
        <v>988</v>
      </c>
      <c r="F11" s="2"/>
    </row>
    <row r="12" spans="1:6" s="4" customFormat="1" ht="157.5" x14ac:dyDescent="0.5">
      <c r="A12" s="441" t="s">
        <v>989</v>
      </c>
      <c r="B12" s="280" t="s">
        <v>120</v>
      </c>
      <c r="C12" s="274">
        <v>0</v>
      </c>
      <c r="D12" s="307" t="s">
        <v>106</v>
      </c>
      <c r="E12" s="288" t="s">
        <v>990</v>
      </c>
      <c r="F12" s="2"/>
    </row>
    <row r="13" spans="1:6" s="4" customFormat="1" ht="157.5" x14ac:dyDescent="0.5">
      <c r="A13" s="441" t="s">
        <v>246</v>
      </c>
      <c r="B13" s="280" t="s">
        <v>120</v>
      </c>
      <c r="C13" s="274">
        <v>0</v>
      </c>
      <c r="D13" s="307" t="s">
        <v>106</v>
      </c>
      <c r="E13" s="288" t="s">
        <v>991</v>
      </c>
      <c r="F13" s="2"/>
    </row>
    <row r="14" spans="1:6" s="4" customFormat="1" ht="94.5" x14ac:dyDescent="0.5">
      <c r="A14" s="302" t="s">
        <v>730</v>
      </c>
      <c r="B14" s="39" t="s">
        <v>120</v>
      </c>
      <c r="C14" s="16">
        <v>58897</v>
      </c>
      <c r="D14" s="109" t="s">
        <v>103</v>
      </c>
      <c r="E14" s="64" t="s">
        <v>992</v>
      </c>
      <c r="F14" s="2"/>
    </row>
    <row r="15" spans="1:6" s="4" customFormat="1" ht="134.25" customHeight="1" x14ac:dyDescent="0.5">
      <c r="A15" s="302" t="s">
        <v>993</v>
      </c>
      <c r="B15" s="39" t="s">
        <v>280</v>
      </c>
      <c r="C15" s="16">
        <v>0</v>
      </c>
      <c r="D15" s="15" t="s">
        <v>103</v>
      </c>
      <c r="E15" s="29" t="s">
        <v>994</v>
      </c>
      <c r="F15" s="2"/>
    </row>
    <row r="16" spans="1:6" s="30" customFormat="1" ht="15" customHeight="1" x14ac:dyDescent="0.5">
      <c r="A16" s="13" t="s">
        <v>100</v>
      </c>
      <c r="B16" s="38"/>
      <c r="C16" s="37">
        <f>SUM(C11:C15)</f>
        <v>59297</v>
      </c>
      <c r="D16" s="32"/>
      <c r="E16" s="31"/>
      <c r="F16" s="24"/>
    </row>
    <row r="17" spans="1:6" s="5" customFormat="1" ht="15" customHeight="1" x14ac:dyDescent="0.5">
      <c r="A17" s="7"/>
      <c r="B17" s="7"/>
      <c r="C17" s="7"/>
      <c r="D17" s="7"/>
      <c r="E17" s="6"/>
      <c r="F17" s="2"/>
    </row>
    <row r="18" spans="1:6" s="5" customFormat="1" ht="21" x14ac:dyDescent="0.65">
      <c r="A18" s="22" t="s">
        <v>1</v>
      </c>
      <c r="B18" s="22"/>
      <c r="C18" s="22"/>
      <c r="D18" s="22"/>
      <c r="E18" s="21"/>
      <c r="F18" s="2"/>
    </row>
    <row r="19" spans="1:6" s="4" customFormat="1" ht="66.599999999999994" customHeight="1" x14ac:dyDescent="0.45">
      <c r="A19" s="20" t="s">
        <v>84</v>
      </c>
      <c r="B19" s="19" t="s">
        <v>101</v>
      </c>
      <c r="C19" s="19" t="s">
        <v>86</v>
      </c>
      <c r="D19" s="19" t="s">
        <v>87</v>
      </c>
      <c r="E19" s="18" t="s">
        <v>88</v>
      </c>
      <c r="F19" s="17"/>
    </row>
    <row r="20" spans="1:6" ht="157.5" x14ac:dyDescent="0.5">
      <c r="A20" s="302" t="s">
        <v>381</v>
      </c>
      <c r="B20" s="39" t="s">
        <v>120</v>
      </c>
      <c r="C20" s="16">
        <v>650</v>
      </c>
      <c r="D20" s="15" t="s">
        <v>103</v>
      </c>
      <c r="E20" s="64" t="s">
        <v>995</v>
      </c>
    </row>
    <row r="21" spans="1:6" ht="141.75" x14ac:dyDescent="0.5">
      <c r="A21" s="304" t="s">
        <v>114</v>
      </c>
      <c r="B21" s="39" t="s">
        <v>120</v>
      </c>
      <c r="C21" s="16">
        <v>3985</v>
      </c>
      <c r="D21" s="15" t="s">
        <v>106</v>
      </c>
      <c r="E21" s="212" t="s">
        <v>996</v>
      </c>
    </row>
    <row r="22" spans="1:6" ht="141.75" x14ac:dyDescent="0.5">
      <c r="A22" s="302" t="s">
        <v>997</v>
      </c>
      <c r="B22" s="39" t="s">
        <v>120</v>
      </c>
      <c r="C22" s="16">
        <v>107307</v>
      </c>
      <c r="D22" s="15" t="s">
        <v>103</v>
      </c>
      <c r="E22" s="29" t="s">
        <v>998</v>
      </c>
    </row>
    <row r="23" spans="1:6" ht="110.25" x14ac:dyDescent="0.5">
      <c r="A23" s="302" t="s">
        <v>999</v>
      </c>
      <c r="B23" s="39" t="s">
        <v>120</v>
      </c>
      <c r="C23" s="16">
        <v>16151</v>
      </c>
      <c r="D23" s="15" t="s">
        <v>103</v>
      </c>
      <c r="E23" s="29" t="s">
        <v>1000</v>
      </c>
    </row>
    <row r="24" spans="1:6" s="23" customFormat="1" ht="14.85" customHeight="1" x14ac:dyDescent="0.5">
      <c r="A24" s="13" t="s">
        <v>100</v>
      </c>
      <c r="B24" s="38"/>
      <c r="C24" s="37">
        <f>SUM(C20:C23)</f>
        <v>128093</v>
      </c>
      <c r="D24" s="26"/>
      <c r="E24" s="25"/>
      <c r="F24" s="24"/>
    </row>
    <row r="25" spans="1:6" ht="14.85" customHeight="1" x14ac:dyDescent="0.5">
      <c r="A25" s="7"/>
      <c r="B25" s="7"/>
      <c r="C25" s="7"/>
      <c r="D25" s="7"/>
      <c r="E25" s="6"/>
    </row>
    <row r="26" spans="1:6" ht="21" x14ac:dyDescent="0.65">
      <c r="A26" s="22" t="s">
        <v>118</v>
      </c>
      <c r="B26" s="22"/>
      <c r="C26" s="22"/>
      <c r="D26" s="22"/>
      <c r="E26" s="21"/>
    </row>
    <row r="27" spans="1:6" s="28" customFormat="1" ht="66.599999999999994" customHeight="1" x14ac:dyDescent="0.45">
      <c r="A27" s="20" t="s">
        <v>84</v>
      </c>
      <c r="B27" s="19" t="s">
        <v>101</v>
      </c>
      <c r="C27" s="19" t="s">
        <v>86</v>
      </c>
      <c r="D27" s="19" t="s">
        <v>87</v>
      </c>
      <c r="E27" s="18" t="s">
        <v>88</v>
      </c>
      <c r="F27" s="17"/>
    </row>
    <row r="28" spans="1:6" ht="157.5" x14ac:dyDescent="0.5">
      <c r="A28" s="302" t="s">
        <v>730</v>
      </c>
      <c r="B28" s="39" t="s">
        <v>120</v>
      </c>
      <c r="C28" s="16">
        <v>346570</v>
      </c>
      <c r="D28" s="15" t="s">
        <v>103</v>
      </c>
      <c r="E28" s="64" t="s">
        <v>1001</v>
      </c>
    </row>
    <row r="29" spans="1:6" s="5" customFormat="1" ht="123" customHeight="1" x14ac:dyDescent="0.5">
      <c r="A29" s="302" t="s">
        <v>1002</v>
      </c>
      <c r="B29" s="39" t="s">
        <v>90</v>
      </c>
      <c r="C29" s="16">
        <v>3036</v>
      </c>
      <c r="D29" s="15" t="s">
        <v>103</v>
      </c>
      <c r="E29" s="29" t="s">
        <v>1003</v>
      </c>
      <c r="F29" s="2"/>
    </row>
    <row r="30" spans="1:6" ht="126" x14ac:dyDescent="0.5">
      <c r="A30" s="302" t="s">
        <v>1004</v>
      </c>
      <c r="B30" s="39" t="s">
        <v>120</v>
      </c>
      <c r="C30" s="16">
        <v>32631</v>
      </c>
      <c r="D30" s="15" t="s">
        <v>103</v>
      </c>
      <c r="E30" s="64" t="s">
        <v>1005</v>
      </c>
    </row>
    <row r="31" spans="1:6" s="5" customFormat="1" ht="173.25" x14ac:dyDescent="0.5">
      <c r="A31" s="302" t="s">
        <v>1006</v>
      </c>
      <c r="B31" s="39" t="s">
        <v>557</v>
      </c>
      <c r="C31" s="16">
        <v>71862</v>
      </c>
      <c r="D31" s="15" t="s">
        <v>103</v>
      </c>
      <c r="E31" s="64" t="s">
        <v>1007</v>
      </c>
      <c r="F31" s="2"/>
    </row>
    <row r="32" spans="1:6" ht="189" x14ac:dyDescent="0.5">
      <c r="A32" s="302" t="s">
        <v>1008</v>
      </c>
      <c r="B32" s="39" t="s">
        <v>557</v>
      </c>
      <c r="C32" s="16">
        <v>71862</v>
      </c>
      <c r="D32" s="15" t="s">
        <v>103</v>
      </c>
      <c r="E32" s="92" t="s">
        <v>1009</v>
      </c>
    </row>
    <row r="33" spans="1:6" s="174" customFormat="1" ht="204.75" x14ac:dyDescent="0.5">
      <c r="A33" s="302" t="s">
        <v>1010</v>
      </c>
      <c r="B33" s="39" t="s">
        <v>557</v>
      </c>
      <c r="C33" s="16">
        <v>71862</v>
      </c>
      <c r="D33" s="15" t="s">
        <v>103</v>
      </c>
      <c r="E33" s="92" t="s">
        <v>1011</v>
      </c>
      <c r="F33" s="175"/>
    </row>
    <row r="34" spans="1:6" s="5" customFormat="1" ht="333" customHeight="1" x14ac:dyDescent="0.5">
      <c r="A34" s="304" t="s">
        <v>1012</v>
      </c>
      <c r="B34" s="39" t="s">
        <v>120</v>
      </c>
      <c r="C34" s="16">
        <v>180330</v>
      </c>
      <c r="D34" s="15" t="s">
        <v>103</v>
      </c>
      <c r="E34" s="27" t="s">
        <v>1013</v>
      </c>
      <c r="F34" s="2"/>
    </row>
    <row r="35" spans="1:6" ht="126" x14ac:dyDescent="0.5">
      <c r="A35" s="304" t="s">
        <v>124</v>
      </c>
      <c r="B35" s="39" t="s">
        <v>120</v>
      </c>
      <c r="C35" s="16">
        <v>69703</v>
      </c>
      <c r="D35" s="15" t="s">
        <v>106</v>
      </c>
      <c r="E35" s="212" t="s">
        <v>1014</v>
      </c>
    </row>
    <row r="36" spans="1:6" s="5" customFormat="1" ht="110.25" x14ac:dyDescent="0.5">
      <c r="A36" s="304" t="s">
        <v>1015</v>
      </c>
      <c r="B36" s="39" t="s">
        <v>120</v>
      </c>
      <c r="C36" s="16">
        <v>7802</v>
      </c>
      <c r="D36" s="15" t="s">
        <v>103</v>
      </c>
      <c r="E36" s="64" t="s">
        <v>1016</v>
      </c>
      <c r="F36" s="2"/>
    </row>
    <row r="37" spans="1:6" ht="110.25" x14ac:dyDescent="0.5">
      <c r="A37" s="304" t="s">
        <v>1017</v>
      </c>
      <c r="B37" s="39" t="s">
        <v>90</v>
      </c>
      <c r="C37" s="16">
        <v>44603</v>
      </c>
      <c r="D37" s="15" t="s">
        <v>103</v>
      </c>
      <c r="E37" s="64" t="s">
        <v>1018</v>
      </c>
    </row>
    <row r="38" spans="1:6" ht="94.5" x14ac:dyDescent="0.5">
      <c r="A38" s="304" t="s">
        <v>305</v>
      </c>
      <c r="B38" s="39" t="s">
        <v>90</v>
      </c>
      <c r="C38" s="16">
        <v>417916</v>
      </c>
      <c r="D38" s="15" t="s">
        <v>103</v>
      </c>
      <c r="E38" s="64" t="s">
        <v>1019</v>
      </c>
    </row>
    <row r="39" spans="1:6" s="23" customFormat="1" ht="15" customHeight="1" x14ac:dyDescent="0.5">
      <c r="A39" s="13" t="s">
        <v>100</v>
      </c>
      <c r="B39" s="12"/>
      <c r="C39" s="33">
        <f>SUM(C28:C38)</f>
        <v>1318177</v>
      </c>
      <c r="D39" s="32"/>
      <c r="E39" s="31"/>
      <c r="F39" s="24"/>
    </row>
    <row r="40" spans="1:6" ht="15" customHeight="1" x14ac:dyDescent="0.5">
      <c r="A40" s="7"/>
      <c r="B40" s="7"/>
      <c r="C40" s="7"/>
      <c r="D40" s="7"/>
      <c r="E40" s="6"/>
    </row>
    <row r="41" spans="1:6" ht="21" x14ac:dyDescent="0.65">
      <c r="A41" s="22" t="s">
        <v>141</v>
      </c>
      <c r="B41" s="22"/>
      <c r="C41" s="22"/>
      <c r="D41" s="22"/>
      <c r="E41" s="21"/>
    </row>
    <row r="42" spans="1:6" s="4" customFormat="1" ht="66.599999999999994" customHeight="1" x14ac:dyDescent="0.45">
      <c r="A42" s="20" t="s">
        <v>84</v>
      </c>
      <c r="B42" s="19" t="s">
        <v>101</v>
      </c>
      <c r="C42" s="19" t="s">
        <v>86</v>
      </c>
      <c r="D42" s="19" t="s">
        <v>87</v>
      </c>
      <c r="E42" s="18" t="s">
        <v>88</v>
      </c>
      <c r="F42" s="17"/>
    </row>
    <row r="43" spans="1:6" s="5" customFormat="1" ht="126" x14ac:dyDescent="0.5">
      <c r="A43" s="302" t="s">
        <v>1020</v>
      </c>
      <c r="B43" s="39" t="s">
        <v>90</v>
      </c>
      <c r="C43" s="16">
        <v>26650</v>
      </c>
      <c r="D43" s="15" t="s">
        <v>103</v>
      </c>
      <c r="E43" s="29" t="s">
        <v>1021</v>
      </c>
      <c r="F43" s="2"/>
    </row>
    <row r="44" spans="1:6" s="5" customFormat="1" ht="110.25" x14ac:dyDescent="0.5">
      <c r="A44" s="302" t="s">
        <v>1022</v>
      </c>
      <c r="B44" s="39" t="s">
        <v>90</v>
      </c>
      <c r="C44" s="16">
        <v>62030</v>
      </c>
      <c r="D44" s="15" t="s">
        <v>106</v>
      </c>
      <c r="E44" s="64" t="s">
        <v>1023</v>
      </c>
      <c r="F44" s="2"/>
    </row>
    <row r="45" spans="1:6" s="30" customFormat="1" ht="15.75" x14ac:dyDescent="0.5">
      <c r="A45" s="13" t="s">
        <v>100</v>
      </c>
      <c r="B45" s="12"/>
      <c r="C45" s="11">
        <f>SUM(C43:C44)</f>
        <v>88680</v>
      </c>
      <c r="D45" s="26"/>
      <c r="E45" s="25"/>
      <c r="F45" s="24"/>
    </row>
    <row r="46" spans="1:6" s="5" customFormat="1" ht="15.75" x14ac:dyDescent="0.5">
      <c r="A46" s="7"/>
      <c r="B46" s="7"/>
      <c r="C46" s="7"/>
      <c r="D46" s="7"/>
      <c r="E46" s="6"/>
      <c r="F46" s="2"/>
    </row>
    <row r="47" spans="1:6" s="4" customFormat="1" ht="21" x14ac:dyDescent="0.65">
      <c r="A47" s="22" t="s">
        <v>145</v>
      </c>
      <c r="B47" s="22"/>
      <c r="C47" s="22"/>
      <c r="D47" s="22"/>
      <c r="E47" s="21"/>
      <c r="F47" s="2"/>
    </row>
    <row r="48" spans="1:6" s="4" customFormat="1" ht="66.599999999999994" customHeight="1" x14ac:dyDescent="0.45">
      <c r="A48" s="20" t="s">
        <v>84</v>
      </c>
      <c r="B48" s="19" t="s">
        <v>101</v>
      </c>
      <c r="C48" s="19" t="s">
        <v>86</v>
      </c>
      <c r="D48" s="19" t="s">
        <v>87</v>
      </c>
      <c r="E48" s="18" t="s">
        <v>88</v>
      </c>
      <c r="F48" s="17"/>
    </row>
    <row r="49" spans="1:6" ht="93.6" customHeight="1" x14ac:dyDescent="0.5">
      <c r="A49" s="15" t="s">
        <v>455</v>
      </c>
      <c r="B49" s="39" t="s">
        <v>280</v>
      </c>
      <c r="C49" s="16">
        <v>0</v>
      </c>
      <c r="D49" s="15"/>
      <c r="E49" s="27"/>
    </row>
    <row r="50" spans="1:6" s="23" customFormat="1" ht="15.75" x14ac:dyDescent="0.5">
      <c r="A50" s="13" t="s">
        <v>100</v>
      </c>
      <c r="B50" s="12"/>
      <c r="C50" s="11">
        <f>SUM(C49:C49)</f>
        <v>0</v>
      </c>
      <c r="D50" s="26"/>
      <c r="E50" s="25"/>
      <c r="F50" s="24"/>
    </row>
    <row r="51" spans="1:6" ht="15.75" x14ac:dyDescent="0.5">
      <c r="A51" s="7"/>
      <c r="B51" s="7"/>
      <c r="C51" s="7"/>
      <c r="D51" s="7"/>
      <c r="E51" s="6"/>
    </row>
    <row r="52" spans="1:6" s="5" customFormat="1" ht="21" x14ac:dyDescent="0.65">
      <c r="A52" s="22" t="s">
        <v>150</v>
      </c>
      <c r="B52" s="22"/>
      <c r="C52" s="22"/>
      <c r="D52" s="22"/>
      <c r="E52" s="21"/>
      <c r="F52" s="2"/>
    </row>
    <row r="53" spans="1:6" s="28" customFormat="1" ht="66.599999999999994" customHeight="1" x14ac:dyDescent="0.45">
      <c r="A53" s="20" t="s">
        <v>84</v>
      </c>
      <c r="B53" s="19" t="s">
        <v>101</v>
      </c>
      <c r="C53" s="19" t="s">
        <v>86</v>
      </c>
      <c r="D53" s="19" t="s">
        <v>87</v>
      </c>
      <c r="E53" s="18" t="s">
        <v>88</v>
      </c>
      <c r="F53" s="17"/>
    </row>
    <row r="54" spans="1:6" s="4" customFormat="1" ht="110.25" x14ac:dyDescent="0.5">
      <c r="A54" s="302" t="s">
        <v>1024</v>
      </c>
      <c r="B54" s="39" t="s">
        <v>120</v>
      </c>
      <c r="C54" s="16">
        <v>750</v>
      </c>
      <c r="D54" s="15" t="s">
        <v>91</v>
      </c>
      <c r="E54" s="29" t="s">
        <v>1025</v>
      </c>
      <c r="F54" s="2"/>
    </row>
    <row r="55" spans="1:6" s="23" customFormat="1" ht="15.75" x14ac:dyDescent="0.5">
      <c r="A55" s="13" t="s">
        <v>100</v>
      </c>
      <c r="B55" s="12"/>
      <c r="C55" s="11">
        <f>SUM(C54:C54)</f>
        <v>750</v>
      </c>
      <c r="D55" s="26"/>
      <c r="E55" s="25"/>
      <c r="F55" s="24"/>
    </row>
    <row r="56" spans="1:6" ht="15.75" x14ac:dyDescent="0.5">
      <c r="A56" s="7"/>
      <c r="B56" s="7"/>
      <c r="C56" s="7"/>
      <c r="D56" s="7"/>
      <c r="E56" s="6"/>
    </row>
    <row r="57" spans="1:6" ht="21" x14ac:dyDescent="0.65">
      <c r="A57" s="22" t="s">
        <v>154</v>
      </c>
      <c r="B57" s="22"/>
      <c r="C57" s="22"/>
      <c r="D57" s="22"/>
      <c r="E57" s="21"/>
    </row>
    <row r="58" spans="1:6" s="4" customFormat="1" ht="66.599999999999994" customHeight="1" x14ac:dyDescent="0.45">
      <c r="A58" s="20" t="s">
        <v>84</v>
      </c>
      <c r="B58" s="19" t="s">
        <v>101</v>
      </c>
      <c r="C58" s="19" t="s">
        <v>86</v>
      </c>
      <c r="D58" s="19" t="s">
        <v>87</v>
      </c>
      <c r="E58" s="18" t="s">
        <v>88</v>
      </c>
      <c r="F58" s="17"/>
    </row>
    <row r="59" spans="1:6" s="5" customFormat="1" ht="173.25" x14ac:dyDescent="0.5">
      <c r="A59" s="15" t="s">
        <v>1026</v>
      </c>
      <c r="B59" s="39" t="s">
        <v>90</v>
      </c>
      <c r="C59" s="16">
        <v>115331</v>
      </c>
      <c r="D59" s="15" t="s">
        <v>91</v>
      </c>
      <c r="E59" s="288" t="s">
        <v>1027</v>
      </c>
      <c r="F59" s="2"/>
    </row>
    <row r="60" spans="1:6" s="5" customFormat="1" ht="94.5" x14ac:dyDescent="0.5">
      <c r="A60" s="93" t="s">
        <v>1028</v>
      </c>
      <c r="B60" s="213" t="s">
        <v>1029</v>
      </c>
      <c r="C60" s="306" t="s">
        <v>1029</v>
      </c>
      <c r="D60" s="93" t="s">
        <v>106</v>
      </c>
      <c r="E60" s="64" t="s">
        <v>1030</v>
      </c>
      <c r="F60" s="2"/>
    </row>
    <row r="61" spans="1:6" s="5" customFormat="1" ht="16.149999999999999" thickBot="1" x14ac:dyDescent="0.55000000000000004">
      <c r="A61" s="13" t="s">
        <v>100</v>
      </c>
      <c r="B61" s="12"/>
      <c r="C61" s="11">
        <f>SUM(C59:C59)</f>
        <v>115331</v>
      </c>
      <c r="D61" s="7"/>
      <c r="E61" s="305"/>
      <c r="F61" s="2"/>
    </row>
    <row r="62" spans="1:6" s="5" customFormat="1" ht="23.65" thickBot="1" x14ac:dyDescent="0.55000000000000004">
      <c r="A62" s="10" t="s">
        <v>7</v>
      </c>
      <c r="B62" s="9"/>
      <c r="C62" s="8">
        <f>SUM(C61,C55,C50,C45,C39,C24,C16)</f>
        <v>1710328</v>
      </c>
      <c r="D62" s="7"/>
      <c r="E62" s="6"/>
      <c r="F62" s="2"/>
    </row>
    <row r="63" spans="1:6" s="4" customFormat="1" ht="13.35" customHeight="1" x14ac:dyDescent="0.5">
      <c r="A63" s="1" t="s">
        <v>164</v>
      </c>
      <c r="B63" s="1"/>
      <c r="C63" s="1"/>
      <c r="D63" s="1"/>
      <c r="E63" s="3"/>
      <c r="F63" s="2"/>
    </row>
    <row r="64" spans="1:6" ht="15.75" x14ac:dyDescent="0.5"/>
    <row r="65" ht="15.75" x14ac:dyDescent="0.5"/>
    <row r="66" ht="15.75" x14ac:dyDescent="0.5"/>
    <row r="69" ht="15.75" x14ac:dyDescent="0.5"/>
    <row r="70" ht="15.75" x14ac:dyDescent="0.5"/>
    <row r="71" ht="15.75" x14ac:dyDescent="0.5"/>
    <row r="72" ht="15.75" x14ac:dyDescent="0.5"/>
    <row r="73" ht="15.75" x14ac:dyDescent="0.5"/>
    <row r="75" ht="15.75" x14ac:dyDescent="0.5"/>
    <row r="76" ht="15.75" x14ac:dyDescent="0.5"/>
    <row r="84" ht="15.75" x14ac:dyDescent="0.5"/>
    <row r="85" ht="15.75" x14ac:dyDescent="0.5"/>
    <row r="86" ht="15.75" x14ac:dyDescent="0.5"/>
    <row r="87" ht="15.75" x14ac:dyDescent="0.5"/>
    <row r="88" ht="15.75" x14ac:dyDescent="0.5"/>
    <row r="89" ht="15.75" x14ac:dyDescent="0.5"/>
    <row r="90" ht="15.75" x14ac:dyDescent="0.5"/>
    <row r="91" ht="15.75" x14ac:dyDescent="0.5"/>
    <row r="92" ht="15.75" x14ac:dyDescent="0.5"/>
    <row r="93" ht="15.75" x14ac:dyDescent="0.5"/>
    <row r="94" ht="15.75" x14ac:dyDescent="0.5"/>
    <row r="95" ht="15.75" x14ac:dyDescent="0.5"/>
  </sheetData>
  <sheetProtection formatCells="0"/>
  <protectedRanges>
    <protectedRange sqref="A5:E7 A4:D4" name="Range1"/>
    <protectedRange sqref="E4" name="Range1_2_1"/>
    <protectedRange sqref="B43:D44 B49:D49 B59:D60 A15:D15 B54:D54 B20:D23 B11:C14 B28:D38" name="Range2_1_1"/>
    <protectedRange sqref="A59:A60" name="Range2_7"/>
    <protectedRange sqref="A43" name="Range2_5"/>
    <protectedRange sqref="A11:A14" name="Range2_1"/>
    <protectedRange sqref="E11:E14" name="Range2_4"/>
    <protectedRange sqref="A20 A28" name="Range2_8"/>
    <protectedRange sqref="E20 E28" name="Range2_9"/>
    <protectedRange sqref="A22:A23" name="Range2_10"/>
    <protectedRange sqref="E29:E31" name="Range2_12"/>
    <protectedRange sqref="A29:A33" name="Range2_13"/>
    <protectedRange sqref="A34:A35 A21" name="Range2_14"/>
    <protectedRange sqref="E32:E34" name="Range2_15"/>
    <protectedRange sqref="A36:A38" name="Range2_16"/>
    <protectedRange sqref="E36:E38" name="Range2_17"/>
  </protectedRanges>
  <dataValidations count="6">
    <dataValidation allowBlank="1" showInputMessage="1" showErrorMessage="1" prompt="Enter a brief name or title to label the activity/activities" sqref="A43:A44 A54 A11:A15 A59:A60 A49 A20:A23 A28:A38" xr:uid="{786FE513-5870-42B2-B5C6-1EFDBF4A0CDD}"/>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D11:E14 E36:E38 E15 E54 E22:E23 E43:E44 E49 E20 E28:E34 E59:E60" xr:uid="{4CDC8575-2659-4506-B706-389407E3E740}"/>
    <dataValidation allowBlank="1" showInputMessage="1" showErrorMessage="1" promptTitle="Questions to Address:" sqref="A4:D7" xr:uid="{E931D63E-EF74-4E17-BD4D-B6812B99E494}"/>
    <dataValidation allowBlank="1" showInputMessage="1" showErrorMessage="1" promptTitle="Overall narrative for the year" prompt="Enter a description of the Board's overall plan" sqref="E4:E5" xr:uid="{1BDDD7CB-4746-48D4-99C8-BB022178BAC2}"/>
    <dataValidation allowBlank="1" showInputMessage="1" showErrorMessage="1" promptTitle="Overall narrative for the year" prompt="If the Board selects &quot;both&quot; on the above line, describe in detail how this is coordinated." sqref="E7" xr:uid="{638B3290-C7A1-4595-B4EC-27533FEA2587}"/>
    <dataValidation allowBlank="1" showInputMessage="1" showErrorMessage="1" prompt="Place the activty's estimated expenditure amount in the cell._x000a_" sqref="C11:C15 C43:C44 C54 C59:C60 C49 C20:C23 C28:C38" xr:uid="{678D5ECA-48C6-47B5-BE76-5212585734C7}"/>
  </dataValidations>
  <printOptions horizontalCentered="1"/>
  <pageMargins left="0.25" right="0.25" top="0.36848958300000001" bottom="0.25" header="0.3" footer="0.3"/>
  <pageSetup scale="60"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ltText="CCQ 4%">
                <anchor moveWithCells="1">
                  <from>
                    <xdr:col>1</xdr:col>
                    <xdr:colOff>242888</xdr:colOff>
                    <xdr:row>31</xdr:row>
                    <xdr:rowOff>123825</xdr:rowOff>
                  </from>
                  <to>
                    <xdr:col>1</xdr:col>
                    <xdr:colOff>1042988</xdr:colOff>
                    <xdr:row>31</xdr:row>
                    <xdr:rowOff>123825</xdr:rowOff>
                  </to>
                </anchor>
              </controlPr>
            </control>
          </mc:Choice>
        </mc:AlternateContent>
        <mc:AlternateContent xmlns:mc="http://schemas.openxmlformats.org/markup-compatibility/2006">
          <mc:Choice Requires="x14">
            <control shapeId="104450" r:id="rId5" name="Check Box 2">
              <controlPr defaultSize="0" autoFill="0" autoLine="0" autoPict="0" altText="CCQ 4%">
                <anchor moveWithCells="1">
                  <from>
                    <xdr:col>1</xdr:col>
                    <xdr:colOff>233363</xdr:colOff>
                    <xdr:row>31</xdr:row>
                    <xdr:rowOff>123825</xdr:rowOff>
                  </from>
                  <to>
                    <xdr:col>1</xdr:col>
                    <xdr:colOff>1081088</xdr:colOff>
                    <xdr:row>31</xdr:row>
                    <xdr:rowOff>123825</xdr:rowOff>
                  </to>
                </anchor>
              </controlPr>
            </control>
          </mc:Choice>
        </mc:AlternateContent>
        <mc:AlternateContent xmlns:mc="http://schemas.openxmlformats.org/markup-compatibility/2006">
          <mc:Choice Requires="x14">
            <control shapeId="104451" r:id="rId6" name="Check Box 3">
              <controlPr defaultSize="0" autoFill="0" autoLine="0" autoPict="0" altText="CCQ 4%">
                <anchor moveWithCells="1">
                  <from>
                    <xdr:col>1</xdr:col>
                    <xdr:colOff>238125</xdr:colOff>
                    <xdr:row>31</xdr:row>
                    <xdr:rowOff>123825</xdr:rowOff>
                  </from>
                  <to>
                    <xdr:col>1</xdr:col>
                    <xdr:colOff>1038225</xdr:colOff>
                    <xdr:row>31</xdr:row>
                    <xdr:rowOff>123825</xdr:rowOff>
                  </to>
                </anchor>
              </controlPr>
            </control>
          </mc:Choice>
        </mc:AlternateContent>
        <mc:AlternateContent xmlns:mc="http://schemas.openxmlformats.org/markup-compatibility/2006">
          <mc:Choice Requires="x14">
            <control shapeId="104452" r:id="rId7" name="Check Box 4">
              <controlPr defaultSize="0" autoFill="0" autoLine="0" autoPict="0" altText="CCQ 4%">
                <anchor moveWithCells="1">
                  <from>
                    <xdr:col>1</xdr:col>
                    <xdr:colOff>242888</xdr:colOff>
                    <xdr:row>31</xdr:row>
                    <xdr:rowOff>123825</xdr:rowOff>
                  </from>
                  <to>
                    <xdr:col>1</xdr:col>
                    <xdr:colOff>1042988</xdr:colOff>
                    <xdr:row>31</xdr:row>
                    <xdr:rowOff>123825</xdr:rowOff>
                  </to>
                </anchor>
              </controlPr>
            </control>
          </mc:Choice>
        </mc:AlternateContent>
        <mc:AlternateContent xmlns:mc="http://schemas.openxmlformats.org/markup-compatibility/2006">
          <mc:Choice Requires="x14">
            <control shapeId="104453" r:id="rId8" name="Check Box 5">
              <controlPr defaultSize="0" autoFill="0" autoLine="0" autoPict="0" altText="CCQ 4%">
                <anchor moveWithCells="1">
                  <from>
                    <xdr:col>1</xdr:col>
                    <xdr:colOff>242888</xdr:colOff>
                    <xdr:row>31</xdr:row>
                    <xdr:rowOff>123825</xdr:rowOff>
                  </from>
                  <to>
                    <xdr:col>1</xdr:col>
                    <xdr:colOff>1042988</xdr:colOff>
                    <xdr:row>31</xdr:row>
                    <xdr:rowOff>123825</xdr:rowOff>
                  </to>
                </anchor>
              </controlPr>
            </control>
          </mc:Choice>
        </mc:AlternateContent>
        <mc:AlternateContent xmlns:mc="http://schemas.openxmlformats.org/markup-compatibility/2006">
          <mc:Choice Requires="x14">
            <control shapeId="104454" r:id="rId9" name="Check Box 6">
              <controlPr defaultSize="0" autoFill="0" autoLine="0" autoPict="0" altText="CCQ 4%">
                <anchor moveWithCells="1">
                  <from>
                    <xdr:col>1</xdr:col>
                    <xdr:colOff>233363</xdr:colOff>
                    <xdr:row>31</xdr:row>
                    <xdr:rowOff>123825</xdr:rowOff>
                  </from>
                  <to>
                    <xdr:col>1</xdr:col>
                    <xdr:colOff>1081088</xdr:colOff>
                    <xdr:row>31</xdr:row>
                    <xdr:rowOff>123825</xdr:rowOff>
                  </to>
                </anchor>
              </controlPr>
            </control>
          </mc:Choice>
        </mc:AlternateContent>
        <mc:AlternateContent xmlns:mc="http://schemas.openxmlformats.org/markup-compatibility/2006">
          <mc:Choice Requires="x14">
            <control shapeId="104455" r:id="rId10" name="Check Box 7">
              <controlPr defaultSize="0" autoFill="0" autoLine="0" autoPict="0" altText="CCQ 4%">
                <anchor moveWithCells="1">
                  <from>
                    <xdr:col>1</xdr:col>
                    <xdr:colOff>238125</xdr:colOff>
                    <xdr:row>31</xdr:row>
                    <xdr:rowOff>123825</xdr:rowOff>
                  </from>
                  <to>
                    <xdr:col>1</xdr:col>
                    <xdr:colOff>1038225</xdr:colOff>
                    <xdr:row>31</xdr:row>
                    <xdr:rowOff>123825</xdr:rowOff>
                  </to>
                </anchor>
              </controlPr>
            </control>
          </mc:Choice>
        </mc:AlternateContent>
        <mc:AlternateContent xmlns:mc="http://schemas.openxmlformats.org/markup-compatibility/2006">
          <mc:Choice Requires="x14">
            <control shapeId="104456" r:id="rId11" name="Check Box 8">
              <controlPr defaultSize="0" autoFill="0" autoLine="0" autoPict="0" altText="CCQ 4%">
                <anchor moveWithCells="1">
                  <from>
                    <xdr:col>1</xdr:col>
                    <xdr:colOff>242888</xdr:colOff>
                    <xdr:row>31</xdr:row>
                    <xdr:rowOff>123825</xdr:rowOff>
                  </from>
                  <to>
                    <xdr:col>1</xdr:col>
                    <xdr:colOff>1042988</xdr:colOff>
                    <xdr:row>31</xdr:row>
                    <xdr:rowOff>123825</xdr:rowOff>
                  </to>
                </anchor>
              </controlPr>
            </control>
          </mc:Choice>
        </mc:AlternateContent>
        <mc:AlternateContent xmlns:mc="http://schemas.openxmlformats.org/markup-compatibility/2006">
          <mc:Choice Requires="x14">
            <control shapeId="104457" r:id="rId12" name="Check Box 9">
              <controlPr defaultSize="0" autoFill="0" autoLine="0" autoPict="0" altText="CCQ 4%">
                <anchor moveWithCells="1">
                  <from>
                    <xdr:col>1</xdr:col>
                    <xdr:colOff>242888</xdr:colOff>
                    <xdr:row>37</xdr:row>
                    <xdr:rowOff>147638</xdr:rowOff>
                  </from>
                  <to>
                    <xdr:col>1</xdr:col>
                    <xdr:colOff>1042988</xdr:colOff>
                    <xdr:row>37</xdr:row>
                    <xdr:rowOff>147638</xdr:rowOff>
                  </to>
                </anchor>
              </controlPr>
            </control>
          </mc:Choice>
        </mc:AlternateContent>
        <mc:AlternateContent xmlns:mc="http://schemas.openxmlformats.org/markup-compatibility/2006">
          <mc:Choice Requires="x14">
            <control shapeId="104458" r:id="rId13" name="Check Box 10">
              <controlPr defaultSize="0" autoFill="0" autoLine="0" autoPict="0" altText="CCQ 4%">
                <anchor moveWithCells="1">
                  <from>
                    <xdr:col>1</xdr:col>
                    <xdr:colOff>233363</xdr:colOff>
                    <xdr:row>37</xdr:row>
                    <xdr:rowOff>147638</xdr:rowOff>
                  </from>
                  <to>
                    <xdr:col>1</xdr:col>
                    <xdr:colOff>1081088</xdr:colOff>
                    <xdr:row>37</xdr:row>
                    <xdr:rowOff>147638</xdr:rowOff>
                  </to>
                </anchor>
              </controlPr>
            </control>
          </mc:Choice>
        </mc:AlternateContent>
        <mc:AlternateContent xmlns:mc="http://schemas.openxmlformats.org/markup-compatibility/2006">
          <mc:Choice Requires="x14">
            <control shapeId="104459" r:id="rId14" name="Check Box 11">
              <controlPr defaultSize="0" autoFill="0" autoLine="0" autoPict="0" altText="CCQ 4%">
                <anchor moveWithCells="1">
                  <from>
                    <xdr:col>1</xdr:col>
                    <xdr:colOff>238125</xdr:colOff>
                    <xdr:row>37</xdr:row>
                    <xdr:rowOff>147638</xdr:rowOff>
                  </from>
                  <to>
                    <xdr:col>1</xdr:col>
                    <xdr:colOff>1038225</xdr:colOff>
                    <xdr:row>37</xdr:row>
                    <xdr:rowOff>147638</xdr:rowOff>
                  </to>
                </anchor>
              </controlPr>
            </control>
          </mc:Choice>
        </mc:AlternateContent>
        <mc:AlternateContent xmlns:mc="http://schemas.openxmlformats.org/markup-compatibility/2006">
          <mc:Choice Requires="x14">
            <control shapeId="104460" r:id="rId15" name="Check Box 12">
              <controlPr defaultSize="0" autoFill="0" autoLine="0" autoPict="0" altText="CCQ 4%">
                <anchor moveWithCells="1">
                  <from>
                    <xdr:col>1</xdr:col>
                    <xdr:colOff>242888</xdr:colOff>
                    <xdr:row>37</xdr:row>
                    <xdr:rowOff>147638</xdr:rowOff>
                  </from>
                  <to>
                    <xdr:col>1</xdr:col>
                    <xdr:colOff>1042988</xdr:colOff>
                    <xdr:row>37</xdr:row>
                    <xdr:rowOff>147638</xdr:rowOff>
                  </to>
                </anchor>
              </controlPr>
            </control>
          </mc:Choice>
        </mc:AlternateContent>
        <mc:AlternateContent xmlns:mc="http://schemas.openxmlformats.org/markup-compatibility/2006">
          <mc:Choice Requires="x14">
            <control shapeId="104461" r:id="rId16" name="Check Box 13">
              <controlPr defaultSize="0" autoFill="0" autoLine="0" autoPict="0" altText="CCQ 4%">
                <anchor moveWithCells="1">
                  <from>
                    <xdr:col>1</xdr:col>
                    <xdr:colOff>242888</xdr:colOff>
                    <xdr:row>37</xdr:row>
                    <xdr:rowOff>147638</xdr:rowOff>
                  </from>
                  <to>
                    <xdr:col>1</xdr:col>
                    <xdr:colOff>1042988</xdr:colOff>
                    <xdr:row>37</xdr:row>
                    <xdr:rowOff>147638</xdr:rowOff>
                  </to>
                </anchor>
              </controlPr>
            </control>
          </mc:Choice>
        </mc:AlternateContent>
        <mc:AlternateContent xmlns:mc="http://schemas.openxmlformats.org/markup-compatibility/2006">
          <mc:Choice Requires="x14">
            <control shapeId="104462" r:id="rId17" name="Check Box 14">
              <controlPr defaultSize="0" autoFill="0" autoLine="0" autoPict="0" altText="CCQ 4%">
                <anchor moveWithCells="1">
                  <from>
                    <xdr:col>1</xdr:col>
                    <xdr:colOff>233363</xdr:colOff>
                    <xdr:row>37</xdr:row>
                    <xdr:rowOff>147638</xdr:rowOff>
                  </from>
                  <to>
                    <xdr:col>1</xdr:col>
                    <xdr:colOff>1081088</xdr:colOff>
                    <xdr:row>37</xdr:row>
                    <xdr:rowOff>147638</xdr:rowOff>
                  </to>
                </anchor>
              </controlPr>
            </control>
          </mc:Choice>
        </mc:AlternateContent>
        <mc:AlternateContent xmlns:mc="http://schemas.openxmlformats.org/markup-compatibility/2006">
          <mc:Choice Requires="x14">
            <control shapeId="104463" r:id="rId18" name="Check Box 15">
              <controlPr defaultSize="0" autoFill="0" autoLine="0" autoPict="0" altText="CCQ 4%">
                <anchor moveWithCells="1">
                  <from>
                    <xdr:col>1</xdr:col>
                    <xdr:colOff>238125</xdr:colOff>
                    <xdr:row>37</xdr:row>
                    <xdr:rowOff>147638</xdr:rowOff>
                  </from>
                  <to>
                    <xdr:col>1</xdr:col>
                    <xdr:colOff>1038225</xdr:colOff>
                    <xdr:row>37</xdr:row>
                    <xdr:rowOff>147638</xdr:rowOff>
                  </to>
                </anchor>
              </controlPr>
            </control>
          </mc:Choice>
        </mc:AlternateContent>
        <mc:AlternateContent xmlns:mc="http://schemas.openxmlformats.org/markup-compatibility/2006">
          <mc:Choice Requires="x14">
            <control shapeId="104464" r:id="rId19" name="Check Box 16">
              <controlPr defaultSize="0" autoFill="0" autoLine="0" autoPict="0" altText="CCQ 4%">
                <anchor moveWithCells="1">
                  <from>
                    <xdr:col>1</xdr:col>
                    <xdr:colOff>242888</xdr:colOff>
                    <xdr:row>37</xdr:row>
                    <xdr:rowOff>147638</xdr:rowOff>
                  </from>
                  <to>
                    <xdr:col>1</xdr:col>
                    <xdr:colOff>1042988</xdr:colOff>
                    <xdr:row>37</xdr:row>
                    <xdr:rowOff>147638</xdr:rowOff>
                  </to>
                </anchor>
              </controlPr>
            </control>
          </mc:Choice>
        </mc:AlternateContent>
        <mc:AlternateContent xmlns:mc="http://schemas.openxmlformats.org/markup-compatibility/2006">
          <mc:Choice Requires="x14">
            <control shapeId="104465" r:id="rId20" name="Check Box 17">
              <controlPr defaultSize="0" autoFill="0" autoLine="0" autoPict="0" altText="CCQ 4%">
                <anchor moveWithCells="1">
                  <from>
                    <xdr:col>1</xdr:col>
                    <xdr:colOff>242888</xdr:colOff>
                    <xdr:row>34</xdr:row>
                    <xdr:rowOff>138113</xdr:rowOff>
                  </from>
                  <to>
                    <xdr:col>1</xdr:col>
                    <xdr:colOff>1042988</xdr:colOff>
                    <xdr:row>34</xdr:row>
                    <xdr:rowOff>138113</xdr:rowOff>
                  </to>
                </anchor>
              </controlPr>
            </control>
          </mc:Choice>
        </mc:AlternateContent>
        <mc:AlternateContent xmlns:mc="http://schemas.openxmlformats.org/markup-compatibility/2006">
          <mc:Choice Requires="x14">
            <control shapeId="104466" r:id="rId21" name="Check Box 18">
              <controlPr defaultSize="0" autoFill="0" autoLine="0" autoPict="0" altText="CCQ 4%">
                <anchor moveWithCells="1">
                  <from>
                    <xdr:col>1</xdr:col>
                    <xdr:colOff>233363</xdr:colOff>
                    <xdr:row>34</xdr:row>
                    <xdr:rowOff>138113</xdr:rowOff>
                  </from>
                  <to>
                    <xdr:col>1</xdr:col>
                    <xdr:colOff>1081088</xdr:colOff>
                    <xdr:row>34</xdr:row>
                    <xdr:rowOff>138113</xdr:rowOff>
                  </to>
                </anchor>
              </controlPr>
            </control>
          </mc:Choice>
        </mc:AlternateContent>
        <mc:AlternateContent xmlns:mc="http://schemas.openxmlformats.org/markup-compatibility/2006">
          <mc:Choice Requires="x14">
            <control shapeId="104467" r:id="rId22" name="Check Box 19">
              <controlPr defaultSize="0" autoFill="0" autoLine="0" autoPict="0" altText="CCQ 4%">
                <anchor moveWithCells="1">
                  <from>
                    <xdr:col>1</xdr:col>
                    <xdr:colOff>238125</xdr:colOff>
                    <xdr:row>34</xdr:row>
                    <xdr:rowOff>138113</xdr:rowOff>
                  </from>
                  <to>
                    <xdr:col>1</xdr:col>
                    <xdr:colOff>1038225</xdr:colOff>
                    <xdr:row>34</xdr:row>
                    <xdr:rowOff>138113</xdr:rowOff>
                  </to>
                </anchor>
              </controlPr>
            </control>
          </mc:Choice>
        </mc:AlternateContent>
        <mc:AlternateContent xmlns:mc="http://schemas.openxmlformats.org/markup-compatibility/2006">
          <mc:Choice Requires="x14">
            <control shapeId="104468" r:id="rId23" name="Check Box 20">
              <controlPr defaultSize="0" autoFill="0" autoLine="0" autoPict="0" altText="CCQ 4%">
                <anchor moveWithCells="1">
                  <from>
                    <xdr:col>1</xdr:col>
                    <xdr:colOff>242888</xdr:colOff>
                    <xdr:row>34</xdr:row>
                    <xdr:rowOff>138113</xdr:rowOff>
                  </from>
                  <to>
                    <xdr:col>1</xdr:col>
                    <xdr:colOff>1042988</xdr:colOff>
                    <xdr:row>34</xdr:row>
                    <xdr:rowOff>138113</xdr:rowOff>
                  </to>
                </anchor>
              </controlPr>
            </control>
          </mc:Choice>
        </mc:AlternateContent>
        <mc:AlternateContent xmlns:mc="http://schemas.openxmlformats.org/markup-compatibility/2006">
          <mc:Choice Requires="x14">
            <control shapeId="104469" r:id="rId24" name="Check Box 21">
              <controlPr defaultSize="0" autoFill="0" autoLine="0" autoPict="0" altText="CCQ 4%">
                <anchor moveWithCells="1">
                  <from>
                    <xdr:col>1</xdr:col>
                    <xdr:colOff>242888</xdr:colOff>
                    <xdr:row>34</xdr:row>
                    <xdr:rowOff>138113</xdr:rowOff>
                  </from>
                  <to>
                    <xdr:col>1</xdr:col>
                    <xdr:colOff>1042988</xdr:colOff>
                    <xdr:row>34</xdr:row>
                    <xdr:rowOff>138113</xdr:rowOff>
                  </to>
                </anchor>
              </controlPr>
            </control>
          </mc:Choice>
        </mc:AlternateContent>
        <mc:AlternateContent xmlns:mc="http://schemas.openxmlformats.org/markup-compatibility/2006">
          <mc:Choice Requires="x14">
            <control shapeId="104470" r:id="rId25" name="Check Box 22">
              <controlPr defaultSize="0" autoFill="0" autoLine="0" autoPict="0" altText="CCQ 4%">
                <anchor moveWithCells="1">
                  <from>
                    <xdr:col>1</xdr:col>
                    <xdr:colOff>233363</xdr:colOff>
                    <xdr:row>34</xdr:row>
                    <xdr:rowOff>138113</xdr:rowOff>
                  </from>
                  <to>
                    <xdr:col>1</xdr:col>
                    <xdr:colOff>1081088</xdr:colOff>
                    <xdr:row>34</xdr:row>
                    <xdr:rowOff>138113</xdr:rowOff>
                  </to>
                </anchor>
              </controlPr>
            </control>
          </mc:Choice>
        </mc:AlternateContent>
        <mc:AlternateContent xmlns:mc="http://schemas.openxmlformats.org/markup-compatibility/2006">
          <mc:Choice Requires="x14">
            <control shapeId="104471" r:id="rId26" name="Check Box 23">
              <controlPr defaultSize="0" autoFill="0" autoLine="0" autoPict="0" altText="CCQ 4%">
                <anchor moveWithCells="1">
                  <from>
                    <xdr:col>1</xdr:col>
                    <xdr:colOff>238125</xdr:colOff>
                    <xdr:row>34</xdr:row>
                    <xdr:rowOff>138113</xdr:rowOff>
                  </from>
                  <to>
                    <xdr:col>1</xdr:col>
                    <xdr:colOff>1038225</xdr:colOff>
                    <xdr:row>34</xdr:row>
                    <xdr:rowOff>138113</xdr:rowOff>
                  </to>
                </anchor>
              </controlPr>
            </control>
          </mc:Choice>
        </mc:AlternateContent>
        <mc:AlternateContent xmlns:mc="http://schemas.openxmlformats.org/markup-compatibility/2006">
          <mc:Choice Requires="x14">
            <control shapeId="104472" r:id="rId27" name="Check Box 24">
              <controlPr defaultSize="0" autoFill="0" autoLine="0" autoPict="0" altText="CCQ 4%">
                <anchor moveWithCells="1">
                  <from>
                    <xdr:col>1</xdr:col>
                    <xdr:colOff>242888</xdr:colOff>
                    <xdr:row>34</xdr:row>
                    <xdr:rowOff>138113</xdr:rowOff>
                  </from>
                  <to>
                    <xdr:col>1</xdr:col>
                    <xdr:colOff>1042988</xdr:colOff>
                    <xdr:row>34</xdr:row>
                    <xdr:rowOff>138113</xdr:rowOff>
                  </to>
                </anchor>
              </controlPr>
            </control>
          </mc:Choice>
        </mc:AlternateContent>
        <mc:AlternateContent xmlns:mc="http://schemas.openxmlformats.org/markup-compatibility/2006">
          <mc:Choice Requires="x14">
            <control shapeId="104473" r:id="rId28" name="Check Box 25">
              <controlPr defaultSize="0" autoFill="0" autoLine="0" autoPict="0" altText="CCQ 4%">
                <anchor moveWithCells="1">
                  <from>
                    <xdr:col>1</xdr:col>
                    <xdr:colOff>242888</xdr:colOff>
                    <xdr:row>35</xdr:row>
                    <xdr:rowOff>147638</xdr:rowOff>
                  </from>
                  <to>
                    <xdr:col>1</xdr:col>
                    <xdr:colOff>1042988</xdr:colOff>
                    <xdr:row>35</xdr:row>
                    <xdr:rowOff>147638</xdr:rowOff>
                  </to>
                </anchor>
              </controlPr>
            </control>
          </mc:Choice>
        </mc:AlternateContent>
        <mc:AlternateContent xmlns:mc="http://schemas.openxmlformats.org/markup-compatibility/2006">
          <mc:Choice Requires="x14">
            <control shapeId="104474" r:id="rId29" name="Check Box 26">
              <controlPr defaultSize="0" autoFill="0" autoLine="0" autoPict="0" altText="CCQ 4%">
                <anchor moveWithCells="1">
                  <from>
                    <xdr:col>1</xdr:col>
                    <xdr:colOff>233363</xdr:colOff>
                    <xdr:row>35</xdr:row>
                    <xdr:rowOff>147638</xdr:rowOff>
                  </from>
                  <to>
                    <xdr:col>1</xdr:col>
                    <xdr:colOff>1081088</xdr:colOff>
                    <xdr:row>35</xdr:row>
                    <xdr:rowOff>147638</xdr:rowOff>
                  </to>
                </anchor>
              </controlPr>
            </control>
          </mc:Choice>
        </mc:AlternateContent>
        <mc:AlternateContent xmlns:mc="http://schemas.openxmlformats.org/markup-compatibility/2006">
          <mc:Choice Requires="x14">
            <control shapeId="104475" r:id="rId30" name="Check Box 27">
              <controlPr defaultSize="0" autoFill="0" autoLine="0" autoPict="0" altText="CCQ 4%">
                <anchor moveWithCells="1">
                  <from>
                    <xdr:col>1</xdr:col>
                    <xdr:colOff>238125</xdr:colOff>
                    <xdr:row>35</xdr:row>
                    <xdr:rowOff>147638</xdr:rowOff>
                  </from>
                  <to>
                    <xdr:col>1</xdr:col>
                    <xdr:colOff>1038225</xdr:colOff>
                    <xdr:row>35</xdr:row>
                    <xdr:rowOff>147638</xdr:rowOff>
                  </to>
                </anchor>
              </controlPr>
            </control>
          </mc:Choice>
        </mc:AlternateContent>
        <mc:AlternateContent xmlns:mc="http://schemas.openxmlformats.org/markup-compatibility/2006">
          <mc:Choice Requires="x14">
            <control shapeId="104476" r:id="rId31" name="Check Box 28">
              <controlPr defaultSize="0" autoFill="0" autoLine="0" autoPict="0" altText="CCQ 4%">
                <anchor moveWithCells="1">
                  <from>
                    <xdr:col>1</xdr:col>
                    <xdr:colOff>242888</xdr:colOff>
                    <xdr:row>35</xdr:row>
                    <xdr:rowOff>147638</xdr:rowOff>
                  </from>
                  <to>
                    <xdr:col>1</xdr:col>
                    <xdr:colOff>1042988</xdr:colOff>
                    <xdr:row>35</xdr:row>
                    <xdr:rowOff>147638</xdr:rowOff>
                  </to>
                </anchor>
              </controlPr>
            </control>
          </mc:Choice>
        </mc:AlternateContent>
        <mc:AlternateContent xmlns:mc="http://schemas.openxmlformats.org/markup-compatibility/2006">
          <mc:Choice Requires="x14">
            <control shapeId="104477" r:id="rId32" name="Check Box 29">
              <controlPr defaultSize="0" autoFill="0" autoLine="0" autoPict="0" altText="CCQ 4%">
                <anchor moveWithCells="1">
                  <from>
                    <xdr:col>1</xdr:col>
                    <xdr:colOff>242888</xdr:colOff>
                    <xdr:row>35</xdr:row>
                    <xdr:rowOff>147638</xdr:rowOff>
                  </from>
                  <to>
                    <xdr:col>1</xdr:col>
                    <xdr:colOff>1042988</xdr:colOff>
                    <xdr:row>35</xdr:row>
                    <xdr:rowOff>147638</xdr:rowOff>
                  </to>
                </anchor>
              </controlPr>
            </control>
          </mc:Choice>
        </mc:AlternateContent>
        <mc:AlternateContent xmlns:mc="http://schemas.openxmlformats.org/markup-compatibility/2006">
          <mc:Choice Requires="x14">
            <control shapeId="104478" r:id="rId33" name="Check Box 30">
              <controlPr defaultSize="0" autoFill="0" autoLine="0" autoPict="0" altText="CCQ 4%">
                <anchor moveWithCells="1">
                  <from>
                    <xdr:col>1</xdr:col>
                    <xdr:colOff>233363</xdr:colOff>
                    <xdr:row>35</xdr:row>
                    <xdr:rowOff>147638</xdr:rowOff>
                  </from>
                  <to>
                    <xdr:col>1</xdr:col>
                    <xdr:colOff>1081088</xdr:colOff>
                    <xdr:row>35</xdr:row>
                    <xdr:rowOff>147638</xdr:rowOff>
                  </to>
                </anchor>
              </controlPr>
            </control>
          </mc:Choice>
        </mc:AlternateContent>
        <mc:AlternateContent xmlns:mc="http://schemas.openxmlformats.org/markup-compatibility/2006">
          <mc:Choice Requires="x14">
            <control shapeId="104479" r:id="rId34" name="Check Box 31">
              <controlPr defaultSize="0" autoFill="0" autoLine="0" autoPict="0" altText="CCQ 4%">
                <anchor moveWithCells="1">
                  <from>
                    <xdr:col>1</xdr:col>
                    <xdr:colOff>238125</xdr:colOff>
                    <xdr:row>35</xdr:row>
                    <xdr:rowOff>147638</xdr:rowOff>
                  </from>
                  <to>
                    <xdr:col>1</xdr:col>
                    <xdr:colOff>1038225</xdr:colOff>
                    <xdr:row>35</xdr:row>
                    <xdr:rowOff>147638</xdr:rowOff>
                  </to>
                </anchor>
              </controlPr>
            </control>
          </mc:Choice>
        </mc:AlternateContent>
        <mc:AlternateContent xmlns:mc="http://schemas.openxmlformats.org/markup-compatibility/2006">
          <mc:Choice Requires="x14">
            <control shapeId="104480" r:id="rId35" name="Check Box 32">
              <controlPr defaultSize="0" autoFill="0" autoLine="0" autoPict="0" altText="CCQ 4%">
                <anchor moveWithCells="1">
                  <from>
                    <xdr:col>1</xdr:col>
                    <xdr:colOff>242888</xdr:colOff>
                    <xdr:row>35</xdr:row>
                    <xdr:rowOff>147638</xdr:rowOff>
                  </from>
                  <to>
                    <xdr:col>1</xdr:col>
                    <xdr:colOff>1042988</xdr:colOff>
                    <xdr:row>35</xdr:row>
                    <xdr:rowOff>147638</xdr:rowOff>
                  </to>
                </anchor>
              </controlPr>
            </control>
          </mc:Choice>
        </mc:AlternateContent>
        <mc:AlternateContent xmlns:mc="http://schemas.openxmlformats.org/markup-compatibility/2006">
          <mc:Choice Requires="x14">
            <control shapeId="104481" r:id="rId36" name="Check Box 33">
              <controlPr defaultSize="0" autoFill="0" autoLine="0" autoPict="0" altText="CCQ 4%">
                <anchor moveWithCells="1">
                  <from>
                    <xdr:col>1</xdr:col>
                    <xdr:colOff>242888</xdr:colOff>
                    <xdr:row>37</xdr:row>
                    <xdr:rowOff>147638</xdr:rowOff>
                  </from>
                  <to>
                    <xdr:col>1</xdr:col>
                    <xdr:colOff>1042988</xdr:colOff>
                    <xdr:row>37</xdr:row>
                    <xdr:rowOff>147638</xdr:rowOff>
                  </to>
                </anchor>
              </controlPr>
            </control>
          </mc:Choice>
        </mc:AlternateContent>
        <mc:AlternateContent xmlns:mc="http://schemas.openxmlformats.org/markup-compatibility/2006">
          <mc:Choice Requires="x14">
            <control shapeId="104482" r:id="rId37" name="Check Box 34">
              <controlPr defaultSize="0" autoFill="0" autoLine="0" autoPict="0" altText="CCQ 4%">
                <anchor moveWithCells="1">
                  <from>
                    <xdr:col>1</xdr:col>
                    <xdr:colOff>233363</xdr:colOff>
                    <xdr:row>37</xdr:row>
                    <xdr:rowOff>147638</xdr:rowOff>
                  </from>
                  <to>
                    <xdr:col>1</xdr:col>
                    <xdr:colOff>1081088</xdr:colOff>
                    <xdr:row>37</xdr:row>
                    <xdr:rowOff>147638</xdr:rowOff>
                  </to>
                </anchor>
              </controlPr>
            </control>
          </mc:Choice>
        </mc:AlternateContent>
        <mc:AlternateContent xmlns:mc="http://schemas.openxmlformats.org/markup-compatibility/2006">
          <mc:Choice Requires="x14">
            <control shapeId="104483" r:id="rId38" name="Check Box 35">
              <controlPr defaultSize="0" autoFill="0" autoLine="0" autoPict="0" altText="CCQ 4%">
                <anchor moveWithCells="1">
                  <from>
                    <xdr:col>1</xdr:col>
                    <xdr:colOff>238125</xdr:colOff>
                    <xdr:row>37</xdr:row>
                    <xdr:rowOff>147638</xdr:rowOff>
                  </from>
                  <to>
                    <xdr:col>1</xdr:col>
                    <xdr:colOff>1038225</xdr:colOff>
                    <xdr:row>37</xdr:row>
                    <xdr:rowOff>147638</xdr:rowOff>
                  </to>
                </anchor>
              </controlPr>
            </control>
          </mc:Choice>
        </mc:AlternateContent>
        <mc:AlternateContent xmlns:mc="http://schemas.openxmlformats.org/markup-compatibility/2006">
          <mc:Choice Requires="x14">
            <control shapeId="104484" r:id="rId39" name="Check Box 36">
              <controlPr defaultSize="0" autoFill="0" autoLine="0" autoPict="0" altText="CCQ 4%">
                <anchor moveWithCells="1">
                  <from>
                    <xdr:col>1</xdr:col>
                    <xdr:colOff>242888</xdr:colOff>
                    <xdr:row>37</xdr:row>
                    <xdr:rowOff>147638</xdr:rowOff>
                  </from>
                  <to>
                    <xdr:col>1</xdr:col>
                    <xdr:colOff>1042988</xdr:colOff>
                    <xdr:row>37</xdr:row>
                    <xdr:rowOff>147638</xdr:rowOff>
                  </to>
                </anchor>
              </controlPr>
            </control>
          </mc:Choice>
        </mc:AlternateContent>
        <mc:AlternateContent xmlns:mc="http://schemas.openxmlformats.org/markup-compatibility/2006">
          <mc:Choice Requires="x14">
            <control shapeId="104485" r:id="rId40" name="Check Box 37">
              <controlPr defaultSize="0" autoFill="0" autoLine="0" autoPict="0" altText="CCQ 4%">
                <anchor moveWithCells="1">
                  <from>
                    <xdr:col>1</xdr:col>
                    <xdr:colOff>242888</xdr:colOff>
                    <xdr:row>37</xdr:row>
                    <xdr:rowOff>147638</xdr:rowOff>
                  </from>
                  <to>
                    <xdr:col>1</xdr:col>
                    <xdr:colOff>1042988</xdr:colOff>
                    <xdr:row>37</xdr:row>
                    <xdr:rowOff>147638</xdr:rowOff>
                  </to>
                </anchor>
              </controlPr>
            </control>
          </mc:Choice>
        </mc:AlternateContent>
        <mc:AlternateContent xmlns:mc="http://schemas.openxmlformats.org/markup-compatibility/2006">
          <mc:Choice Requires="x14">
            <control shapeId="104486" r:id="rId41" name="Check Box 38">
              <controlPr defaultSize="0" autoFill="0" autoLine="0" autoPict="0" altText="CCQ 4%">
                <anchor moveWithCells="1">
                  <from>
                    <xdr:col>1</xdr:col>
                    <xdr:colOff>233363</xdr:colOff>
                    <xdr:row>37</xdr:row>
                    <xdr:rowOff>147638</xdr:rowOff>
                  </from>
                  <to>
                    <xdr:col>1</xdr:col>
                    <xdr:colOff>1081088</xdr:colOff>
                    <xdr:row>37</xdr:row>
                    <xdr:rowOff>147638</xdr:rowOff>
                  </to>
                </anchor>
              </controlPr>
            </control>
          </mc:Choice>
        </mc:AlternateContent>
        <mc:AlternateContent xmlns:mc="http://schemas.openxmlformats.org/markup-compatibility/2006">
          <mc:Choice Requires="x14">
            <control shapeId="104487" r:id="rId42" name="Check Box 39">
              <controlPr defaultSize="0" autoFill="0" autoLine="0" autoPict="0" altText="CCQ 4%">
                <anchor moveWithCells="1">
                  <from>
                    <xdr:col>1</xdr:col>
                    <xdr:colOff>238125</xdr:colOff>
                    <xdr:row>37</xdr:row>
                    <xdr:rowOff>147638</xdr:rowOff>
                  </from>
                  <to>
                    <xdr:col>1</xdr:col>
                    <xdr:colOff>1038225</xdr:colOff>
                    <xdr:row>37</xdr:row>
                    <xdr:rowOff>147638</xdr:rowOff>
                  </to>
                </anchor>
              </controlPr>
            </control>
          </mc:Choice>
        </mc:AlternateContent>
        <mc:AlternateContent xmlns:mc="http://schemas.openxmlformats.org/markup-compatibility/2006">
          <mc:Choice Requires="x14">
            <control shapeId="104488" r:id="rId43" name="Check Box 40">
              <controlPr defaultSize="0" autoFill="0" autoLine="0" autoPict="0" altText="CCQ 4%">
                <anchor moveWithCells="1">
                  <from>
                    <xdr:col>1</xdr:col>
                    <xdr:colOff>242888</xdr:colOff>
                    <xdr:row>37</xdr:row>
                    <xdr:rowOff>147638</xdr:rowOff>
                  </from>
                  <to>
                    <xdr:col>1</xdr:col>
                    <xdr:colOff>1042988</xdr:colOff>
                    <xdr:row>37</xdr:row>
                    <xdr:rowOff>147638</xdr:rowOff>
                  </to>
                </anchor>
              </controlPr>
            </control>
          </mc:Choice>
        </mc:AlternateContent>
        <mc:AlternateContent xmlns:mc="http://schemas.openxmlformats.org/markup-compatibility/2006">
          <mc:Choice Requires="x14">
            <control shapeId="104489" r:id="rId44" name="Check Box 41">
              <controlPr defaultSize="0" autoFill="0" autoLine="0" autoPict="0" altText="CCQ 4%">
                <anchor moveWithCells="1">
                  <from>
                    <xdr:col>1</xdr:col>
                    <xdr:colOff>242888</xdr:colOff>
                    <xdr:row>36</xdr:row>
                    <xdr:rowOff>147638</xdr:rowOff>
                  </from>
                  <to>
                    <xdr:col>1</xdr:col>
                    <xdr:colOff>1042988</xdr:colOff>
                    <xdr:row>36</xdr:row>
                    <xdr:rowOff>147638</xdr:rowOff>
                  </to>
                </anchor>
              </controlPr>
            </control>
          </mc:Choice>
        </mc:AlternateContent>
        <mc:AlternateContent xmlns:mc="http://schemas.openxmlformats.org/markup-compatibility/2006">
          <mc:Choice Requires="x14">
            <control shapeId="104490" r:id="rId45" name="Check Box 42">
              <controlPr defaultSize="0" autoFill="0" autoLine="0" autoPict="0" altText="CCQ 4%">
                <anchor moveWithCells="1">
                  <from>
                    <xdr:col>1</xdr:col>
                    <xdr:colOff>233363</xdr:colOff>
                    <xdr:row>36</xdr:row>
                    <xdr:rowOff>147638</xdr:rowOff>
                  </from>
                  <to>
                    <xdr:col>1</xdr:col>
                    <xdr:colOff>1081088</xdr:colOff>
                    <xdr:row>36</xdr:row>
                    <xdr:rowOff>147638</xdr:rowOff>
                  </to>
                </anchor>
              </controlPr>
            </control>
          </mc:Choice>
        </mc:AlternateContent>
        <mc:AlternateContent xmlns:mc="http://schemas.openxmlformats.org/markup-compatibility/2006">
          <mc:Choice Requires="x14">
            <control shapeId="104491" r:id="rId46" name="Check Box 43">
              <controlPr defaultSize="0" autoFill="0" autoLine="0" autoPict="0" altText="CCQ 4%">
                <anchor moveWithCells="1">
                  <from>
                    <xdr:col>1</xdr:col>
                    <xdr:colOff>238125</xdr:colOff>
                    <xdr:row>36</xdr:row>
                    <xdr:rowOff>147638</xdr:rowOff>
                  </from>
                  <to>
                    <xdr:col>1</xdr:col>
                    <xdr:colOff>1038225</xdr:colOff>
                    <xdr:row>36</xdr:row>
                    <xdr:rowOff>147638</xdr:rowOff>
                  </to>
                </anchor>
              </controlPr>
            </control>
          </mc:Choice>
        </mc:AlternateContent>
        <mc:AlternateContent xmlns:mc="http://schemas.openxmlformats.org/markup-compatibility/2006">
          <mc:Choice Requires="x14">
            <control shapeId="104492" r:id="rId47" name="Check Box 44">
              <controlPr defaultSize="0" autoFill="0" autoLine="0" autoPict="0" altText="CCQ 4%">
                <anchor moveWithCells="1">
                  <from>
                    <xdr:col>1</xdr:col>
                    <xdr:colOff>242888</xdr:colOff>
                    <xdr:row>36</xdr:row>
                    <xdr:rowOff>147638</xdr:rowOff>
                  </from>
                  <to>
                    <xdr:col>1</xdr:col>
                    <xdr:colOff>1042988</xdr:colOff>
                    <xdr:row>36</xdr:row>
                    <xdr:rowOff>147638</xdr:rowOff>
                  </to>
                </anchor>
              </controlPr>
            </control>
          </mc:Choice>
        </mc:AlternateContent>
        <mc:AlternateContent xmlns:mc="http://schemas.openxmlformats.org/markup-compatibility/2006">
          <mc:Choice Requires="x14">
            <control shapeId="104493" r:id="rId48" name="Check Box 45">
              <controlPr defaultSize="0" autoFill="0" autoLine="0" autoPict="0" altText="CCQ 4%">
                <anchor moveWithCells="1">
                  <from>
                    <xdr:col>1</xdr:col>
                    <xdr:colOff>242888</xdr:colOff>
                    <xdr:row>36</xdr:row>
                    <xdr:rowOff>147638</xdr:rowOff>
                  </from>
                  <to>
                    <xdr:col>1</xdr:col>
                    <xdr:colOff>1042988</xdr:colOff>
                    <xdr:row>36</xdr:row>
                    <xdr:rowOff>147638</xdr:rowOff>
                  </to>
                </anchor>
              </controlPr>
            </control>
          </mc:Choice>
        </mc:AlternateContent>
        <mc:AlternateContent xmlns:mc="http://schemas.openxmlformats.org/markup-compatibility/2006">
          <mc:Choice Requires="x14">
            <control shapeId="104494" r:id="rId49" name="Check Box 46">
              <controlPr defaultSize="0" autoFill="0" autoLine="0" autoPict="0" altText="CCQ 4%">
                <anchor moveWithCells="1">
                  <from>
                    <xdr:col>1</xdr:col>
                    <xdr:colOff>233363</xdr:colOff>
                    <xdr:row>36</xdr:row>
                    <xdr:rowOff>147638</xdr:rowOff>
                  </from>
                  <to>
                    <xdr:col>1</xdr:col>
                    <xdr:colOff>1081088</xdr:colOff>
                    <xdr:row>36</xdr:row>
                    <xdr:rowOff>147638</xdr:rowOff>
                  </to>
                </anchor>
              </controlPr>
            </control>
          </mc:Choice>
        </mc:AlternateContent>
        <mc:AlternateContent xmlns:mc="http://schemas.openxmlformats.org/markup-compatibility/2006">
          <mc:Choice Requires="x14">
            <control shapeId="104495" r:id="rId50" name="Check Box 47">
              <controlPr defaultSize="0" autoFill="0" autoLine="0" autoPict="0" altText="CCQ 4%">
                <anchor moveWithCells="1">
                  <from>
                    <xdr:col>1</xdr:col>
                    <xdr:colOff>238125</xdr:colOff>
                    <xdr:row>36</xdr:row>
                    <xdr:rowOff>147638</xdr:rowOff>
                  </from>
                  <to>
                    <xdr:col>1</xdr:col>
                    <xdr:colOff>1038225</xdr:colOff>
                    <xdr:row>36</xdr:row>
                    <xdr:rowOff>147638</xdr:rowOff>
                  </to>
                </anchor>
              </controlPr>
            </control>
          </mc:Choice>
        </mc:AlternateContent>
        <mc:AlternateContent xmlns:mc="http://schemas.openxmlformats.org/markup-compatibility/2006">
          <mc:Choice Requires="x14">
            <control shapeId="104496" r:id="rId51" name="Check Box 48">
              <controlPr defaultSize="0" autoFill="0" autoLine="0" autoPict="0" altText="CCQ 4%">
                <anchor moveWithCells="1">
                  <from>
                    <xdr:col>1</xdr:col>
                    <xdr:colOff>242888</xdr:colOff>
                    <xdr:row>36</xdr:row>
                    <xdr:rowOff>147638</xdr:rowOff>
                  </from>
                  <to>
                    <xdr:col>1</xdr:col>
                    <xdr:colOff>1042988</xdr:colOff>
                    <xdr:row>36</xdr:row>
                    <xdr:rowOff>147638</xdr:rowOff>
                  </to>
                </anchor>
              </controlPr>
            </control>
          </mc:Choice>
        </mc:AlternateContent>
        <mc:AlternateContent xmlns:mc="http://schemas.openxmlformats.org/markup-compatibility/2006">
          <mc:Choice Requires="x14">
            <control shapeId="104497" r:id="rId52" name="Check Box 49">
              <controlPr defaultSize="0" autoFill="0" autoLine="0" autoPict="0" altText="CCQ 4%">
                <anchor moveWithCells="1">
                  <from>
                    <xdr:col>1</xdr:col>
                    <xdr:colOff>242888</xdr:colOff>
                    <xdr:row>36</xdr:row>
                    <xdr:rowOff>147638</xdr:rowOff>
                  </from>
                  <to>
                    <xdr:col>1</xdr:col>
                    <xdr:colOff>1042988</xdr:colOff>
                    <xdr:row>36</xdr:row>
                    <xdr:rowOff>147638</xdr:rowOff>
                  </to>
                </anchor>
              </controlPr>
            </control>
          </mc:Choice>
        </mc:AlternateContent>
        <mc:AlternateContent xmlns:mc="http://schemas.openxmlformats.org/markup-compatibility/2006">
          <mc:Choice Requires="x14">
            <control shapeId="104498" r:id="rId53" name="Check Box 50">
              <controlPr defaultSize="0" autoFill="0" autoLine="0" autoPict="0" altText="CCQ 4%">
                <anchor moveWithCells="1">
                  <from>
                    <xdr:col>1</xdr:col>
                    <xdr:colOff>233363</xdr:colOff>
                    <xdr:row>36</xdr:row>
                    <xdr:rowOff>147638</xdr:rowOff>
                  </from>
                  <to>
                    <xdr:col>1</xdr:col>
                    <xdr:colOff>1081088</xdr:colOff>
                    <xdr:row>36</xdr:row>
                    <xdr:rowOff>147638</xdr:rowOff>
                  </to>
                </anchor>
              </controlPr>
            </control>
          </mc:Choice>
        </mc:AlternateContent>
        <mc:AlternateContent xmlns:mc="http://schemas.openxmlformats.org/markup-compatibility/2006">
          <mc:Choice Requires="x14">
            <control shapeId="104499" r:id="rId54" name="Check Box 51">
              <controlPr defaultSize="0" autoFill="0" autoLine="0" autoPict="0" altText="CCQ 4%">
                <anchor moveWithCells="1">
                  <from>
                    <xdr:col>1</xdr:col>
                    <xdr:colOff>238125</xdr:colOff>
                    <xdr:row>36</xdr:row>
                    <xdr:rowOff>147638</xdr:rowOff>
                  </from>
                  <to>
                    <xdr:col>1</xdr:col>
                    <xdr:colOff>1038225</xdr:colOff>
                    <xdr:row>36</xdr:row>
                    <xdr:rowOff>147638</xdr:rowOff>
                  </to>
                </anchor>
              </controlPr>
            </control>
          </mc:Choice>
        </mc:AlternateContent>
        <mc:AlternateContent xmlns:mc="http://schemas.openxmlformats.org/markup-compatibility/2006">
          <mc:Choice Requires="x14">
            <control shapeId="104500" r:id="rId55" name="Check Box 52">
              <controlPr defaultSize="0" autoFill="0" autoLine="0" autoPict="0" altText="CCQ 4%">
                <anchor moveWithCells="1">
                  <from>
                    <xdr:col>1</xdr:col>
                    <xdr:colOff>242888</xdr:colOff>
                    <xdr:row>36</xdr:row>
                    <xdr:rowOff>147638</xdr:rowOff>
                  </from>
                  <to>
                    <xdr:col>1</xdr:col>
                    <xdr:colOff>1042988</xdr:colOff>
                    <xdr:row>36</xdr:row>
                    <xdr:rowOff>147638</xdr:rowOff>
                  </to>
                </anchor>
              </controlPr>
            </control>
          </mc:Choice>
        </mc:AlternateContent>
        <mc:AlternateContent xmlns:mc="http://schemas.openxmlformats.org/markup-compatibility/2006">
          <mc:Choice Requires="x14">
            <control shapeId="104501" r:id="rId56" name="Check Box 53">
              <controlPr defaultSize="0" autoFill="0" autoLine="0" autoPict="0" altText="CCQ 4%">
                <anchor moveWithCells="1">
                  <from>
                    <xdr:col>1</xdr:col>
                    <xdr:colOff>242888</xdr:colOff>
                    <xdr:row>36</xdr:row>
                    <xdr:rowOff>147638</xdr:rowOff>
                  </from>
                  <to>
                    <xdr:col>1</xdr:col>
                    <xdr:colOff>1042988</xdr:colOff>
                    <xdr:row>36</xdr:row>
                    <xdr:rowOff>147638</xdr:rowOff>
                  </to>
                </anchor>
              </controlPr>
            </control>
          </mc:Choice>
        </mc:AlternateContent>
        <mc:AlternateContent xmlns:mc="http://schemas.openxmlformats.org/markup-compatibility/2006">
          <mc:Choice Requires="x14">
            <control shapeId="104502" r:id="rId57" name="Check Box 54">
              <controlPr defaultSize="0" autoFill="0" autoLine="0" autoPict="0" altText="CCQ 4%">
                <anchor moveWithCells="1">
                  <from>
                    <xdr:col>1</xdr:col>
                    <xdr:colOff>233363</xdr:colOff>
                    <xdr:row>36</xdr:row>
                    <xdr:rowOff>147638</xdr:rowOff>
                  </from>
                  <to>
                    <xdr:col>1</xdr:col>
                    <xdr:colOff>1081088</xdr:colOff>
                    <xdr:row>36</xdr:row>
                    <xdr:rowOff>147638</xdr:rowOff>
                  </to>
                </anchor>
              </controlPr>
            </control>
          </mc:Choice>
        </mc:AlternateContent>
        <mc:AlternateContent xmlns:mc="http://schemas.openxmlformats.org/markup-compatibility/2006">
          <mc:Choice Requires="x14">
            <control shapeId="104503" r:id="rId58" name="Check Box 55">
              <controlPr defaultSize="0" autoFill="0" autoLine="0" autoPict="0" altText="CCQ 4%">
                <anchor moveWithCells="1">
                  <from>
                    <xdr:col>1</xdr:col>
                    <xdr:colOff>238125</xdr:colOff>
                    <xdr:row>36</xdr:row>
                    <xdr:rowOff>147638</xdr:rowOff>
                  </from>
                  <to>
                    <xdr:col>1</xdr:col>
                    <xdr:colOff>1038225</xdr:colOff>
                    <xdr:row>36</xdr:row>
                    <xdr:rowOff>147638</xdr:rowOff>
                  </to>
                </anchor>
              </controlPr>
            </control>
          </mc:Choice>
        </mc:AlternateContent>
        <mc:AlternateContent xmlns:mc="http://schemas.openxmlformats.org/markup-compatibility/2006">
          <mc:Choice Requires="x14">
            <control shapeId="104504" r:id="rId59" name="Check Box 56">
              <controlPr defaultSize="0" autoFill="0" autoLine="0" autoPict="0" altText="CCQ 4%">
                <anchor moveWithCells="1">
                  <from>
                    <xdr:col>1</xdr:col>
                    <xdr:colOff>242888</xdr:colOff>
                    <xdr:row>36</xdr:row>
                    <xdr:rowOff>147638</xdr:rowOff>
                  </from>
                  <to>
                    <xdr:col>1</xdr:col>
                    <xdr:colOff>1042988</xdr:colOff>
                    <xdr:row>36</xdr:row>
                    <xdr:rowOff>147638</xdr:rowOff>
                  </to>
                </anchor>
              </controlPr>
            </control>
          </mc:Choice>
        </mc:AlternateContent>
        <mc:AlternateContent xmlns:mc="http://schemas.openxmlformats.org/markup-compatibility/2006">
          <mc:Choice Requires="x14">
            <control shapeId="104505" r:id="rId60" name="Check Box 57">
              <controlPr defaultSize="0" autoFill="0" autoLine="0" autoPict="0" altText="CCQ 4%">
                <anchor moveWithCells="1">
                  <from>
                    <xdr:col>1</xdr:col>
                    <xdr:colOff>242888</xdr:colOff>
                    <xdr:row>20</xdr:row>
                    <xdr:rowOff>66675</xdr:rowOff>
                  </from>
                  <to>
                    <xdr:col>1</xdr:col>
                    <xdr:colOff>1042988</xdr:colOff>
                    <xdr:row>20</xdr:row>
                    <xdr:rowOff>66675</xdr:rowOff>
                  </to>
                </anchor>
              </controlPr>
            </control>
          </mc:Choice>
        </mc:AlternateContent>
        <mc:AlternateContent xmlns:mc="http://schemas.openxmlformats.org/markup-compatibility/2006">
          <mc:Choice Requires="x14">
            <control shapeId="104506" r:id="rId61" name="Check Box 58">
              <controlPr defaultSize="0" autoFill="0" autoLine="0" autoPict="0" altText="CCQ 4%">
                <anchor moveWithCells="1">
                  <from>
                    <xdr:col>1</xdr:col>
                    <xdr:colOff>233363</xdr:colOff>
                    <xdr:row>20</xdr:row>
                    <xdr:rowOff>66675</xdr:rowOff>
                  </from>
                  <to>
                    <xdr:col>1</xdr:col>
                    <xdr:colOff>1081088</xdr:colOff>
                    <xdr:row>20</xdr:row>
                    <xdr:rowOff>66675</xdr:rowOff>
                  </to>
                </anchor>
              </controlPr>
            </control>
          </mc:Choice>
        </mc:AlternateContent>
        <mc:AlternateContent xmlns:mc="http://schemas.openxmlformats.org/markup-compatibility/2006">
          <mc:Choice Requires="x14">
            <control shapeId="104507" r:id="rId62" name="Check Box 59">
              <controlPr defaultSize="0" autoFill="0" autoLine="0" autoPict="0" altText="CCQ 4%">
                <anchor moveWithCells="1">
                  <from>
                    <xdr:col>1</xdr:col>
                    <xdr:colOff>238125</xdr:colOff>
                    <xdr:row>20</xdr:row>
                    <xdr:rowOff>66675</xdr:rowOff>
                  </from>
                  <to>
                    <xdr:col>1</xdr:col>
                    <xdr:colOff>1038225</xdr:colOff>
                    <xdr:row>20</xdr:row>
                    <xdr:rowOff>71438</xdr:rowOff>
                  </to>
                </anchor>
              </controlPr>
            </control>
          </mc:Choice>
        </mc:AlternateContent>
        <mc:AlternateContent xmlns:mc="http://schemas.openxmlformats.org/markup-compatibility/2006">
          <mc:Choice Requires="x14">
            <control shapeId="104508" r:id="rId63" name="Check Box 60">
              <controlPr defaultSize="0" autoFill="0" autoLine="0" autoPict="0" altText="CCQ 4%">
                <anchor moveWithCells="1">
                  <from>
                    <xdr:col>1</xdr:col>
                    <xdr:colOff>242888</xdr:colOff>
                    <xdr:row>20</xdr:row>
                    <xdr:rowOff>66675</xdr:rowOff>
                  </from>
                  <to>
                    <xdr:col>1</xdr:col>
                    <xdr:colOff>1042988</xdr:colOff>
                    <xdr:row>20</xdr:row>
                    <xdr:rowOff>66675</xdr:rowOff>
                  </to>
                </anchor>
              </controlPr>
            </control>
          </mc:Choice>
        </mc:AlternateContent>
        <mc:AlternateContent xmlns:mc="http://schemas.openxmlformats.org/markup-compatibility/2006">
          <mc:Choice Requires="x14">
            <control shapeId="104509" r:id="rId64" name="Check Box 61">
              <controlPr defaultSize="0" autoFill="0" autoLine="0" autoPict="0" altText="CCQ 4%">
                <anchor moveWithCells="1">
                  <from>
                    <xdr:col>1</xdr:col>
                    <xdr:colOff>242888</xdr:colOff>
                    <xdr:row>20</xdr:row>
                    <xdr:rowOff>66675</xdr:rowOff>
                  </from>
                  <to>
                    <xdr:col>1</xdr:col>
                    <xdr:colOff>1042988</xdr:colOff>
                    <xdr:row>20</xdr:row>
                    <xdr:rowOff>66675</xdr:rowOff>
                  </to>
                </anchor>
              </controlPr>
            </control>
          </mc:Choice>
        </mc:AlternateContent>
        <mc:AlternateContent xmlns:mc="http://schemas.openxmlformats.org/markup-compatibility/2006">
          <mc:Choice Requires="x14">
            <control shapeId="104510" r:id="rId65" name="Check Box 62">
              <controlPr defaultSize="0" autoFill="0" autoLine="0" autoPict="0" altText="CCQ 4%">
                <anchor moveWithCells="1">
                  <from>
                    <xdr:col>1</xdr:col>
                    <xdr:colOff>233363</xdr:colOff>
                    <xdr:row>20</xdr:row>
                    <xdr:rowOff>66675</xdr:rowOff>
                  </from>
                  <to>
                    <xdr:col>1</xdr:col>
                    <xdr:colOff>1081088</xdr:colOff>
                    <xdr:row>20</xdr:row>
                    <xdr:rowOff>66675</xdr:rowOff>
                  </to>
                </anchor>
              </controlPr>
            </control>
          </mc:Choice>
        </mc:AlternateContent>
        <mc:AlternateContent xmlns:mc="http://schemas.openxmlformats.org/markup-compatibility/2006">
          <mc:Choice Requires="x14">
            <control shapeId="104511" r:id="rId66" name="Check Box 63">
              <controlPr defaultSize="0" autoFill="0" autoLine="0" autoPict="0" altText="CCQ 4%">
                <anchor moveWithCells="1">
                  <from>
                    <xdr:col>1</xdr:col>
                    <xdr:colOff>238125</xdr:colOff>
                    <xdr:row>20</xdr:row>
                    <xdr:rowOff>66675</xdr:rowOff>
                  </from>
                  <to>
                    <xdr:col>1</xdr:col>
                    <xdr:colOff>1038225</xdr:colOff>
                    <xdr:row>20</xdr:row>
                    <xdr:rowOff>71438</xdr:rowOff>
                  </to>
                </anchor>
              </controlPr>
            </control>
          </mc:Choice>
        </mc:AlternateContent>
        <mc:AlternateContent xmlns:mc="http://schemas.openxmlformats.org/markup-compatibility/2006">
          <mc:Choice Requires="x14">
            <control shapeId="104512" r:id="rId67" name="Check Box 64">
              <controlPr defaultSize="0" autoFill="0" autoLine="0" autoPict="0" altText="CCQ 4%">
                <anchor moveWithCells="1">
                  <from>
                    <xdr:col>1</xdr:col>
                    <xdr:colOff>242888</xdr:colOff>
                    <xdr:row>20</xdr:row>
                    <xdr:rowOff>66675</xdr:rowOff>
                  </from>
                  <to>
                    <xdr:col>1</xdr:col>
                    <xdr:colOff>1042988</xdr:colOff>
                    <xdr:row>20</xdr:row>
                    <xdr:rowOff>66675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B10FA-B198-470D-B0B2-FA91A7AF80F8}">
  <sheetPr>
    <tabColor theme="5" tint="-0.249977111117893"/>
    <pageSetUpPr fitToPage="1"/>
  </sheetPr>
  <dimension ref="A1:F91"/>
  <sheetViews>
    <sheetView tabSelected="1" topLeftCell="A7" zoomScale="70" zoomScaleNormal="70" workbookViewId="0">
      <selection activeCell="E13" sqref="E13"/>
    </sheetView>
  </sheetViews>
  <sheetFormatPr defaultColWidth="0" defaultRowHeight="15.75" zeroHeight="1" x14ac:dyDescent="0.5"/>
  <cols>
    <col min="1" max="1" width="33.53125" style="1" customWidth="1"/>
    <col min="2" max="2" width="16.46484375" style="1" customWidth="1"/>
    <col min="3" max="3" width="29.53125" style="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[25]Instructions!$B$8</f>
        <v>Workforce Solutions for South Texas</v>
      </c>
      <c r="B1" s="62"/>
      <c r="C1" s="62"/>
      <c r="D1" s="62"/>
      <c r="E1" s="61"/>
      <c r="F1" s="60"/>
    </row>
    <row r="2" spans="1:6" s="55" customFormat="1" ht="26.1" customHeight="1" x14ac:dyDescent="0.45">
      <c r="A2" s="58" t="str">
        <f>CONCATENATE("FFY ", [25]Instructions!$B$9, " Annual Expenditure Plan")</f>
        <v>FFY 2025 Annual Expenditure Plan</v>
      </c>
      <c r="B2" s="58"/>
      <c r="C2" s="58"/>
      <c r="D2" s="58"/>
      <c r="E2" s="57"/>
      <c r="F2" s="56"/>
    </row>
    <row r="3" spans="1:6" ht="22.35" customHeight="1" x14ac:dyDescent="0.5">
      <c r="A3" s="54" t="s">
        <v>76</v>
      </c>
      <c r="B3" s="54"/>
      <c r="C3" s="54"/>
      <c r="D3" s="54"/>
      <c r="E3" s="53"/>
    </row>
    <row r="4" spans="1:6" ht="279.75" customHeight="1" x14ac:dyDescent="0.5">
      <c r="A4" s="44" t="s">
        <v>77</v>
      </c>
      <c r="B4" s="44"/>
      <c r="C4" s="44"/>
      <c r="D4" s="44"/>
      <c r="E4" s="52" t="s">
        <v>1031</v>
      </c>
    </row>
    <row r="5" spans="1:6" x14ac:dyDescent="0.5">
      <c r="A5" s="51"/>
      <c r="B5" s="51"/>
      <c r="C5" s="51"/>
      <c r="D5" s="51"/>
      <c r="E5" s="50"/>
    </row>
    <row r="6" spans="1:6" ht="45.75" customHeight="1" x14ac:dyDescent="0.5">
      <c r="A6" s="49" t="s">
        <v>79</v>
      </c>
      <c r="B6" s="48"/>
      <c r="C6" s="48"/>
      <c r="D6" s="47"/>
      <c r="E6" s="46" t="s">
        <v>9</v>
      </c>
    </row>
    <row r="7" spans="1:6" ht="75.75"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80.25" customHeight="1" x14ac:dyDescent="0.5">
      <c r="A10" s="20" t="s">
        <v>84</v>
      </c>
      <c r="B10" s="19" t="s">
        <v>85</v>
      </c>
      <c r="C10" s="19" t="s">
        <v>86</v>
      </c>
      <c r="D10" s="19" t="s">
        <v>87</v>
      </c>
      <c r="E10" s="18" t="s">
        <v>88</v>
      </c>
      <c r="F10" s="2"/>
    </row>
    <row r="11" spans="1:6" s="4" customFormat="1" ht="179" customHeight="1" x14ac:dyDescent="0.5">
      <c r="A11" s="275" t="s">
        <v>1032</v>
      </c>
      <c r="B11" s="276" t="s">
        <v>90</v>
      </c>
      <c r="C11" s="16">
        <v>0</v>
      </c>
      <c r="D11" s="276" t="s">
        <v>103</v>
      </c>
      <c r="E11" s="410" t="s">
        <v>1033</v>
      </c>
      <c r="F11" s="2"/>
    </row>
    <row r="12" spans="1:6" s="4" customFormat="1" ht="189" x14ac:dyDescent="0.5">
      <c r="A12" s="403" t="s">
        <v>1034</v>
      </c>
      <c r="B12" s="39" t="s">
        <v>120</v>
      </c>
      <c r="C12" s="408">
        <v>117603</v>
      </c>
      <c r="D12" s="39" t="s">
        <v>103</v>
      </c>
      <c r="E12" s="29" t="s">
        <v>1035</v>
      </c>
      <c r="F12" s="2"/>
    </row>
    <row r="13" spans="1:6" s="4" customFormat="1" ht="150.75" customHeight="1" x14ac:dyDescent="0.5">
      <c r="A13" s="449" t="s">
        <v>250</v>
      </c>
      <c r="B13" s="280" t="s">
        <v>120</v>
      </c>
      <c r="C13" s="445">
        <v>48000</v>
      </c>
      <c r="D13" s="280" t="s">
        <v>98</v>
      </c>
      <c r="E13" s="293" t="s">
        <v>1209</v>
      </c>
      <c r="F13" s="2"/>
    </row>
    <row r="14" spans="1:6" s="4" customFormat="1" ht="130.5" customHeight="1" x14ac:dyDescent="0.5">
      <c r="A14" s="403" t="s">
        <v>1032</v>
      </c>
      <c r="B14" s="39" t="s">
        <v>120</v>
      </c>
      <c r="C14" s="107">
        <v>9000</v>
      </c>
      <c r="D14" s="213" t="s">
        <v>91</v>
      </c>
      <c r="E14" s="29" t="s">
        <v>1036</v>
      </c>
      <c r="F14" s="2"/>
    </row>
    <row r="15" spans="1:6" s="30" customFormat="1" ht="15" customHeight="1" x14ac:dyDescent="0.5">
      <c r="A15" s="13" t="s">
        <v>100</v>
      </c>
      <c r="B15" s="38"/>
      <c r="C15" s="37">
        <v>126603</v>
      </c>
      <c r="D15" s="32"/>
      <c r="E15" s="31"/>
      <c r="F15" s="24"/>
    </row>
    <row r="16" spans="1:6" s="5" customFormat="1" ht="15" customHeight="1" x14ac:dyDescent="0.5">
      <c r="A16" s="7"/>
      <c r="B16" s="7"/>
      <c r="C16" s="7"/>
      <c r="D16" s="7"/>
      <c r="E16" s="6"/>
      <c r="F16" s="2"/>
    </row>
    <row r="17" spans="1:6" s="5" customFormat="1" ht="21" x14ac:dyDescent="0.65">
      <c r="A17" s="22" t="s">
        <v>1</v>
      </c>
      <c r="B17" s="22"/>
      <c r="C17" s="22"/>
      <c r="D17" s="22"/>
      <c r="E17" s="21"/>
      <c r="F17" s="2"/>
    </row>
    <row r="18" spans="1:6" s="4" customFormat="1" ht="66.5" customHeight="1" x14ac:dyDescent="0.45">
      <c r="A18" s="20" t="s">
        <v>84</v>
      </c>
      <c r="B18" s="19" t="s">
        <v>101</v>
      </c>
      <c r="C18" s="19" t="s">
        <v>86</v>
      </c>
      <c r="D18" s="19" t="s">
        <v>87</v>
      </c>
      <c r="E18" s="18" t="s">
        <v>88</v>
      </c>
      <c r="F18" s="17"/>
    </row>
    <row r="19" spans="1:6" ht="141.75" x14ac:dyDescent="0.5">
      <c r="A19" s="403" t="s">
        <v>1037</v>
      </c>
      <c r="B19" s="39" t="s">
        <v>120</v>
      </c>
      <c r="C19" s="408">
        <v>49000</v>
      </c>
      <c r="D19" s="39" t="s">
        <v>98</v>
      </c>
      <c r="E19" s="29" t="s">
        <v>1038</v>
      </c>
    </row>
    <row r="20" spans="1:6" ht="94.5" x14ac:dyDescent="0.5">
      <c r="A20" s="403" t="s">
        <v>1039</v>
      </c>
      <c r="B20" s="39" t="s">
        <v>90</v>
      </c>
      <c r="C20" s="16">
        <v>55000</v>
      </c>
      <c r="D20" s="39" t="s">
        <v>91</v>
      </c>
      <c r="E20" s="29" t="s">
        <v>1040</v>
      </c>
    </row>
    <row r="21" spans="1:6" ht="78.75" x14ac:dyDescent="0.5">
      <c r="A21" s="403" t="s">
        <v>1041</v>
      </c>
      <c r="B21" s="39" t="s">
        <v>90</v>
      </c>
      <c r="C21" s="16">
        <v>8000</v>
      </c>
      <c r="D21" s="39" t="s">
        <v>91</v>
      </c>
      <c r="E21" s="116" t="s">
        <v>1042</v>
      </c>
    </row>
    <row r="22" spans="1:6" ht="198" customHeight="1" x14ac:dyDescent="0.5">
      <c r="A22" s="275" t="s">
        <v>1043</v>
      </c>
      <c r="B22" s="276" t="s">
        <v>120</v>
      </c>
      <c r="C22" s="16">
        <v>0</v>
      </c>
      <c r="D22" s="276" t="s">
        <v>91</v>
      </c>
      <c r="E22" s="278" t="s">
        <v>1044</v>
      </c>
    </row>
    <row r="23" spans="1:6" ht="224" customHeight="1" x14ac:dyDescent="0.5">
      <c r="A23" s="275" t="s">
        <v>114</v>
      </c>
      <c r="B23" s="276" t="s">
        <v>120</v>
      </c>
      <c r="C23" s="287">
        <v>0</v>
      </c>
      <c r="D23" s="276" t="s">
        <v>91</v>
      </c>
      <c r="E23" s="409" t="s">
        <v>1045</v>
      </c>
    </row>
    <row r="24" spans="1:6" s="174" customFormat="1" ht="157.5" x14ac:dyDescent="0.5">
      <c r="A24" s="403" t="s">
        <v>1046</v>
      </c>
      <c r="B24" s="39" t="s">
        <v>120</v>
      </c>
      <c r="C24" s="408">
        <v>18000</v>
      </c>
      <c r="D24" s="39" t="s">
        <v>98</v>
      </c>
      <c r="E24" s="29" t="s">
        <v>1047</v>
      </c>
      <c r="F24" s="175"/>
    </row>
    <row r="25" spans="1:6" ht="191.45" customHeight="1" x14ac:dyDescent="0.5">
      <c r="A25" s="275" t="s">
        <v>1048</v>
      </c>
      <c r="B25" s="276" t="s">
        <v>120</v>
      </c>
      <c r="C25" s="287">
        <v>0</v>
      </c>
      <c r="D25" s="276" t="s">
        <v>98</v>
      </c>
      <c r="E25" s="116" t="s">
        <v>1049</v>
      </c>
    </row>
    <row r="26" spans="1:6" ht="135.5" customHeight="1" x14ac:dyDescent="0.5">
      <c r="A26" s="304" t="s">
        <v>1</v>
      </c>
      <c r="B26" s="213" t="s">
        <v>350</v>
      </c>
      <c r="C26" s="286">
        <v>23000</v>
      </c>
      <c r="D26" s="213" t="s">
        <v>91</v>
      </c>
      <c r="E26" s="116" t="s">
        <v>1050</v>
      </c>
    </row>
    <row r="27" spans="1:6" s="23" customFormat="1" ht="14.75" customHeight="1" x14ac:dyDescent="0.5">
      <c r="A27" s="13" t="s">
        <v>100</v>
      </c>
      <c r="B27" s="38"/>
      <c r="C27" s="37">
        <f>SUM(C19:C26)</f>
        <v>153000</v>
      </c>
      <c r="D27" s="26"/>
      <c r="E27" s="25"/>
      <c r="F27" s="24"/>
    </row>
    <row r="28" spans="1:6" ht="14.75" customHeight="1" x14ac:dyDescent="0.5">
      <c r="A28" s="7"/>
      <c r="B28" s="7"/>
      <c r="C28" s="7"/>
      <c r="D28" s="7"/>
      <c r="E28" s="6"/>
    </row>
    <row r="29" spans="1:6" ht="21" x14ac:dyDescent="0.65">
      <c r="A29" s="22" t="s">
        <v>118</v>
      </c>
      <c r="B29" s="22"/>
      <c r="C29" s="22"/>
      <c r="D29" s="22"/>
      <c r="E29" s="21"/>
    </row>
    <row r="30" spans="1:6" s="28" customFormat="1" ht="66.5" customHeight="1" x14ac:dyDescent="0.45">
      <c r="A30" s="20" t="s">
        <v>84</v>
      </c>
      <c r="B30" s="19" t="s">
        <v>101</v>
      </c>
      <c r="C30" s="19" t="s">
        <v>86</v>
      </c>
      <c r="D30" s="19" t="s">
        <v>87</v>
      </c>
      <c r="E30" s="18" t="s">
        <v>88</v>
      </c>
      <c r="F30" s="17"/>
    </row>
    <row r="31" spans="1:6" s="405" customFormat="1" ht="200" customHeight="1" x14ac:dyDescent="0.5">
      <c r="A31" s="403" t="s">
        <v>1051</v>
      </c>
      <c r="B31" s="39" t="s">
        <v>90</v>
      </c>
      <c r="C31" s="155">
        <v>613486</v>
      </c>
      <c r="D31" s="39" t="s">
        <v>103</v>
      </c>
      <c r="E31" s="64" t="s">
        <v>1052</v>
      </c>
      <c r="F31" s="175"/>
    </row>
    <row r="32" spans="1:6" s="5" customFormat="1" ht="94.5" x14ac:dyDescent="0.5">
      <c r="A32" s="403" t="s">
        <v>1053</v>
      </c>
      <c r="B32" s="39" t="s">
        <v>90</v>
      </c>
      <c r="C32" s="16">
        <v>83196</v>
      </c>
      <c r="D32" s="39" t="s">
        <v>103</v>
      </c>
      <c r="E32" s="64" t="s">
        <v>1054</v>
      </c>
      <c r="F32" s="2"/>
    </row>
    <row r="33" spans="1:6" s="5" customFormat="1" ht="178.25" customHeight="1" x14ac:dyDescent="0.5">
      <c r="A33" s="275" t="s">
        <v>124</v>
      </c>
      <c r="B33" s="276" t="s">
        <v>120</v>
      </c>
      <c r="C33" s="16">
        <v>0</v>
      </c>
      <c r="D33" s="276" t="s">
        <v>91</v>
      </c>
      <c r="E33" s="381" t="s">
        <v>1055</v>
      </c>
      <c r="F33" s="2"/>
    </row>
    <row r="34" spans="1:6" s="405" customFormat="1" ht="173.25" x14ac:dyDescent="0.5">
      <c r="A34" s="275" t="s">
        <v>205</v>
      </c>
      <c r="B34" s="276" t="s">
        <v>90</v>
      </c>
      <c r="C34" s="287">
        <v>0</v>
      </c>
      <c r="D34" s="276" t="s">
        <v>91</v>
      </c>
      <c r="E34" s="64" t="s">
        <v>1056</v>
      </c>
      <c r="F34" s="175"/>
    </row>
    <row r="35" spans="1:6" s="174" customFormat="1" ht="144" customHeight="1" x14ac:dyDescent="0.5">
      <c r="A35" s="275" t="s">
        <v>205</v>
      </c>
      <c r="B35" s="276" t="s">
        <v>90</v>
      </c>
      <c r="C35" s="407">
        <v>0</v>
      </c>
      <c r="D35" s="276" t="s">
        <v>98</v>
      </c>
      <c r="E35" s="64" t="s">
        <v>1057</v>
      </c>
      <c r="F35" s="175"/>
    </row>
    <row r="36" spans="1:6" ht="132" customHeight="1" x14ac:dyDescent="0.5">
      <c r="A36" s="304" t="s">
        <v>1053</v>
      </c>
      <c r="B36" s="213" t="s">
        <v>350</v>
      </c>
      <c r="C36" s="406">
        <v>32000</v>
      </c>
      <c r="D36" s="213" t="s">
        <v>91</v>
      </c>
      <c r="E36" s="64" t="s">
        <v>1058</v>
      </c>
    </row>
    <row r="37" spans="1:6" s="23" customFormat="1" ht="15" customHeight="1" x14ac:dyDescent="0.5">
      <c r="A37" s="13" t="s">
        <v>100</v>
      </c>
      <c r="B37" s="12"/>
      <c r="C37" s="299">
        <f>SUM(C31:C36)</f>
        <v>728682</v>
      </c>
      <c r="D37" s="32"/>
      <c r="E37" s="31"/>
      <c r="F37" s="24"/>
    </row>
    <row r="38" spans="1:6" ht="15" customHeight="1" x14ac:dyDescent="0.5">
      <c r="A38" s="7"/>
      <c r="B38" s="7"/>
      <c r="C38" s="7"/>
      <c r="D38" s="7"/>
      <c r="E38" s="6"/>
    </row>
    <row r="39" spans="1:6" ht="21" x14ac:dyDescent="0.65">
      <c r="A39" s="22" t="s">
        <v>141</v>
      </c>
      <c r="B39" s="22"/>
      <c r="C39" s="22"/>
      <c r="D39" s="22"/>
      <c r="E39" s="21"/>
    </row>
    <row r="40" spans="1:6" s="4" customFormat="1" ht="66.5" customHeight="1" x14ac:dyDescent="0.45">
      <c r="A40" s="20" t="s">
        <v>84</v>
      </c>
      <c r="B40" s="19" t="s">
        <v>101</v>
      </c>
      <c r="C40" s="19" t="s">
        <v>86</v>
      </c>
      <c r="D40" s="19" t="s">
        <v>87</v>
      </c>
      <c r="E40" s="18" t="s">
        <v>88</v>
      </c>
      <c r="F40" s="17"/>
    </row>
    <row r="41" spans="1:6" s="405" customFormat="1" ht="141.75" x14ac:dyDescent="0.5">
      <c r="A41" s="403" t="s">
        <v>1059</v>
      </c>
      <c r="B41" s="39" t="s">
        <v>90</v>
      </c>
      <c r="C41" s="404">
        <v>5005</v>
      </c>
      <c r="D41" s="39" t="s">
        <v>98</v>
      </c>
      <c r="E41" s="29" t="s">
        <v>1060</v>
      </c>
      <c r="F41" s="175"/>
    </row>
    <row r="42" spans="1:6" s="5" customFormat="1" ht="141.75" x14ac:dyDescent="0.5">
      <c r="A42" s="403" t="s">
        <v>1061</v>
      </c>
      <c r="B42" s="39" t="s">
        <v>90</v>
      </c>
      <c r="C42" s="404">
        <v>5000</v>
      </c>
      <c r="D42" s="39" t="s">
        <v>98</v>
      </c>
      <c r="E42" s="29" t="s">
        <v>1062</v>
      </c>
      <c r="F42" s="2"/>
    </row>
    <row r="43" spans="1:6" s="30" customFormat="1" x14ac:dyDescent="0.5">
      <c r="A43" s="13" t="s">
        <v>100</v>
      </c>
      <c r="B43" s="12"/>
      <c r="C43" s="11">
        <f>SUM(C41:C42)</f>
        <v>10005</v>
      </c>
      <c r="D43" s="26"/>
      <c r="E43" s="25"/>
      <c r="F43" s="24"/>
    </row>
    <row r="44" spans="1:6" s="5" customFormat="1" x14ac:dyDescent="0.5">
      <c r="A44" s="7"/>
      <c r="B44" s="7"/>
      <c r="C44" s="7"/>
      <c r="D44" s="7"/>
      <c r="E44" s="6"/>
      <c r="F44" s="2"/>
    </row>
    <row r="45" spans="1:6" s="4" customFormat="1" ht="21" x14ac:dyDescent="0.65">
      <c r="A45" s="22" t="s">
        <v>145</v>
      </c>
      <c r="B45" s="22"/>
      <c r="C45" s="22"/>
      <c r="D45" s="22"/>
      <c r="E45" s="21"/>
      <c r="F45" s="2"/>
    </row>
    <row r="46" spans="1:6" s="4" customFormat="1" ht="66.5" customHeight="1" x14ac:dyDescent="0.45">
      <c r="A46" s="20" t="s">
        <v>84</v>
      </c>
      <c r="B46" s="19" t="s">
        <v>101</v>
      </c>
      <c r="C46" s="19" t="s">
        <v>86</v>
      </c>
      <c r="D46" s="19" t="s">
        <v>87</v>
      </c>
      <c r="E46" s="18" t="s">
        <v>88</v>
      </c>
      <c r="F46" s="17"/>
    </row>
    <row r="47" spans="1:6" ht="93.6" customHeight="1" x14ac:dyDescent="0.5">
      <c r="A47" s="15" t="s">
        <v>279</v>
      </c>
      <c r="B47" s="39" t="s">
        <v>280</v>
      </c>
      <c r="C47" s="16"/>
      <c r="D47" s="15"/>
      <c r="E47" s="29"/>
    </row>
    <row r="48" spans="1:6" ht="93.6" customHeight="1" x14ac:dyDescent="0.5">
      <c r="A48" s="15" t="s">
        <v>144</v>
      </c>
      <c r="B48" s="39"/>
      <c r="C48" s="16"/>
      <c r="D48" s="15"/>
      <c r="E48" s="27"/>
    </row>
    <row r="49" spans="1:6" s="23" customFormat="1" x14ac:dyDescent="0.5">
      <c r="A49" s="13" t="s">
        <v>100</v>
      </c>
      <c r="B49" s="12"/>
      <c r="C49" s="11">
        <f>SUM(C47:C48)</f>
        <v>0</v>
      </c>
      <c r="D49" s="26"/>
      <c r="E49" s="25"/>
      <c r="F49" s="24"/>
    </row>
    <row r="50" spans="1:6" x14ac:dyDescent="0.5">
      <c r="A50" s="7"/>
      <c r="B50" s="7"/>
      <c r="C50" s="7"/>
      <c r="D50" s="7"/>
      <c r="E50" s="6"/>
    </row>
    <row r="51" spans="1:6" s="5" customFormat="1" ht="21" x14ac:dyDescent="0.65">
      <c r="A51" s="22" t="s">
        <v>150</v>
      </c>
      <c r="B51" s="22"/>
      <c r="C51" s="22"/>
      <c r="D51" s="22"/>
      <c r="E51" s="21"/>
      <c r="F51" s="2"/>
    </row>
    <row r="52" spans="1:6" s="28" customFormat="1" ht="66.5" customHeight="1" x14ac:dyDescent="0.45">
      <c r="A52" s="20" t="s">
        <v>84</v>
      </c>
      <c r="B52" s="19" t="s">
        <v>101</v>
      </c>
      <c r="C52" s="19" t="s">
        <v>86</v>
      </c>
      <c r="D52" s="19" t="s">
        <v>87</v>
      </c>
      <c r="E52" s="18" t="s">
        <v>88</v>
      </c>
      <c r="F52" s="17"/>
    </row>
    <row r="53" spans="1:6" s="4" customFormat="1" ht="102" customHeight="1" x14ac:dyDescent="0.5">
      <c r="A53" s="15" t="s">
        <v>279</v>
      </c>
      <c r="B53" s="39" t="s">
        <v>280</v>
      </c>
      <c r="C53" s="16"/>
      <c r="D53" s="15"/>
      <c r="E53" s="29"/>
      <c r="F53" s="2"/>
    </row>
    <row r="54" spans="1:6" ht="109.25" customHeight="1" x14ac:dyDescent="0.5">
      <c r="A54" s="15" t="s">
        <v>144</v>
      </c>
      <c r="B54" s="39"/>
      <c r="C54" s="16"/>
      <c r="D54" s="15"/>
      <c r="E54" s="27"/>
    </row>
    <row r="55" spans="1:6" s="23" customFormat="1" x14ac:dyDescent="0.5">
      <c r="A55" s="13" t="s">
        <v>100</v>
      </c>
      <c r="B55" s="12"/>
      <c r="C55" s="11">
        <f>SUM(C53:C54)</f>
        <v>0</v>
      </c>
      <c r="D55" s="26"/>
      <c r="E55" s="25"/>
      <c r="F55" s="24"/>
    </row>
    <row r="56" spans="1:6" x14ac:dyDescent="0.5">
      <c r="A56" s="7"/>
      <c r="B56" s="7"/>
      <c r="C56" s="7"/>
      <c r="D56" s="7"/>
      <c r="E56" s="6"/>
    </row>
    <row r="57" spans="1:6" ht="21" x14ac:dyDescent="0.65">
      <c r="A57" s="22" t="s">
        <v>154</v>
      </c>
      <c r="B57" s="22"/>
      <c r="C57" s="22"/>
      <c r="D57" s="22"/>
      <c r="E57" s="21"/>
    </row>
    <row r="58" spans="1:6" s="4" customFormat="1" ht="66.5" customHeight="1" x14ac:dyDescent="0.45">
      <c r="A58" s="20" t="s">
        <v>84</v>
      </c>
      <c r="B58" s="19" t="s">
        <v>101</v>
      </c>
      <c r="C58" s="19" t="s">
        <v>86</v>
      </c>
      <c r="D58" s="19" t="s">
        <v>87</v>
      </c>
      <c r="E58" s="18" t="s">
        <v>88</v>
      </c>
      <c r="F58" s="17"/>
    </row>
    <row r="59" spans="1:6" s="5" customFormat="1" ht="141.75" x14ac:dyDescent="0.5">
      <c r="A59" s="403" t="s">
        <v>1063</v>
      </c>
      <c r="B59" s="39" t="s">
        <v>120</v>
      </c>
      <c r="C59" s="402">
        <v>500000</v>
      </c>
      <c r="D59" s="15" t="s">
        <v>98</v>
      </c>
      <c r="E59" s="29" t="s">
        <v>1064</v>
      </c>
      <c r="F59" s="2"/>
    </row>
    <row r="60" spans="1:6" s="5" customFormat="1" ht="16.149999999999999" thickBot="1" x14ac:dyDescent="0.55000000000000004">
      <c r="A60" s="13" t="s">
        <v>100</v>
      </c>
      <c r="B60" s="12"/>
      <c r="C60" s="11">
        <f>SUM(C59:C59)</f>
        <v>500000</v>
      </c>
      <c r="D60" s="7"/>
      <c r="E60" s="6"/>
      <c r="F60" s="2"/>
    </row>
    <row r="61" spans="1:6" s="5" customFormat="1" ht="23.65" thickBot="1" x14ac:dyDescent="0.55000000000000004">
      <c r="A61" s="10" t="s">
        <v>7</v>
      </c>
      <c r="B61" s="9"/>
      <c r="C61" s="8">
        <f>SUM(C60,C55,C49,C43,C37,C27,C15)</f>
        <v>1518290</v>
      </c>
      <c r="D61" s="7"/>
      <c r="E61" s="6"/>
      <c r="F61" s="2"/>
    </row>
    <row r="62" spans="1:6" s="4" customFormat="1" ht="13.35" customHeight="1" x14ac:dyDescent="0.5">
      <c r="A62" s="1" t="s">
        <v>164</v>
      </c>
      <c r="B62" s="1"/>
      <c r="C62" s="1"/>
      <c r="D62" s="1"/>
      <c r="E62" s="3"/>
      <c r="F62" s="2"/>
    </row>
    <row r="63" spans="1:6" x14ac:dyDescent="0.5"/>
    <row r="64" spans="1:6" x14ac:dyDescent="0.5"/>
    <row r="65" x14ac:dyDescent="0.5"/>
    <row r="67" x14ac:dyDescent="0.5"/>
    <row r="68" x14ac:dyDescent="0.5"/>
    <row r="69" x14ac:dyDescent="0.5"/>
    <row r="70" x14ac:dyDescent="0.5"/>
    <row r="71" x14ac:dyDescent="0.5"/>
    <row r="72" x14ac:dyDescent="0.5"/>
    <row r="73" x14ac:dyDescent="0.5"/>
    <row r="74" x14ac:dyDescent="0.5"/>
    <row r="75" x14ac:dyDescent="0.5"/>
    <row r="81" x14ac:dyDescent="0.5"/>
    <row r="82" x14ac:dyDescent="0.5"/>
    <row r="83" x14ac:dyDescent="0.5"/>
    <row r="84" x14ac:dyDescent="0.5"/>
    <row r="85" x14ac:dyDescent="0.5"/>
    <row r="86" x14ac:dyDescent="0.5"/>
    <row r="87" x14ac:dyDescent="0.5"/>
    <row r="88" x14ac:dyDescent="0.5"/>
    <row r="89" x14ac:dyDescent="0.5"/>
    <row r="90" x14ac:dyDescent="0.5"/>
    <row r="91" x14ac:dyDescent="0.5"/>
  </sheetData>
  <sheetProtection formatCells="0"/>
  <protectedRanges>
    <protectedRange sqref="G15:XFD17 E48 A48 A54 E54" name="Range2"/>
    <protectedRange sqref="A5:E7 A4:D4" name="Range1"/>
    <protectedRange sqref="E4" name="Range1_2_1"/>
    <protectedRange sqref="B47:D48 B53:D54 B59:D59 A11:D13 B41:D41 B42 B19:D25 B31:D35" name="Range2_1_1"/>
    <protectedRange sqref="A19:A25" name="Range2_3"/>
    <protectedRange sqref="A59" name="Range2_7"/>
    <protectedRange sqref="E31:E32 A31:A35" name="Range2_4_2"/>
    <protectedRange sqref="A41:A42" name="Range2_5"/>
    <protectedRange sqref="A47" name="Range2_6"/>
    <protectedRange sqref="B26:D26" name="Range2_1_1_1"/>
    <protectedRange sqref="A26" name="Range2_4_2_1"/>
    <protectedRange sqref="B36:D36" name="Range2_1_1_2"/>
    <protectedRange sqref="A36 E36" name="Range2_4_2_2"/>
    <protectedRange sqref="A14:D14" name="Range2_1_1_3"/>
    <protectedRange sqref="E33" name="Range2_4_2_3"/>
    <protectedRange sqref="E34" name="Range2_4_2_4"/>
    <protectedRange sqref="C42:D42" name="Range2_1_1_4"/>
  </protectedRanges>
  <dataValidations xWindow="1615" yWindow="534" count="6">
    <dataValidation allowBlank="1" showInputMessage="1" showErrorMessage="1" prompt="Enter a brief name or title to label the activity/activities" sqref="A41:A42 A47:A48 A53:A54 A19:A26 A31:A36 A59 A11:A14" xr:uid="{BCB7A0E7-4C1D-455C-A553-CC53174B911C}"/>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7:E48 E12:E14 E31:E36 E19:E26 E53:E54 E59 E41:E42" xr:uid="{99EC8EAB-5A2A-40FF-945B-587B95E55E6A}"/>
    <dataValidation allowBlank="1" showInputMessage="1" showErrorMessage="1" promptTitle="Questions to Address:" sqref="A4:D7" xr:uid="{7BAC9064-6274-45BA-B315-6CA4C02E32AD}"/>
    <dataValidation allowBlank="1" showInputMessage="1" showErrorMessage="1" promptTitle="Overall narrative for the year" prompt="Enter a description of the Board's overall plan" sqref="E4:E5" xr:uid="{ECC9C707-E247-4D8C-8331-D15CB8F2ED2F}"/>
    <dataValidation allowBlank="1" showInputMessage="1" showErrorMessage="1" promptTitle="Overall narrative for the year" prompt="If the Board selects &quot;both&quot; on the above line, describe in detail how this is coordinated." sqref="E7" xr:uid="{E58E6B39-B50E-4FC0-8484-7BB5983FEC90}"/>
    <dataValidation allowBlank="1" showInputMessage="1" showErrorMessage="1" prompt="Place the activty's estimated expenditure amount in the cell._x000a_" sqref="C59 C11:C14 C47:C48 C53:C54 C19:C26 C41:C42 C31:C36" xr:uid="{F4437D84-C2FD-4403-9492-4BCAB74D9C19}"/>
  </dataValidations>
  <printOptions horizontalCentered="1"/>
  <pageMargins left="0.25" right="0.25" top="0.61848958333333304" bottom="0.75" header="0.3" footer="0.3"/>
  <pageSetup scale="70" fitToHeight="0" orientation="landscape" horizontalDpi="4294967295" verticalDpi="4294967295"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B0E5-BD89-492E-8DC2-6B761EBC979E}">
  <sheetPr>
    <tabColor theme="5" tint="-0.249977111117893"/>
    <pageSetUpPr fitToPage="1"/>
  </sheetPr>
  <dimension ref="A1:F92"/>
  <sheetViews>
    <sheetView topLeftCell="A49" zoomScale="80" zoomScaleNormal="80" workbookViewId="0">
      <selection activeCell="E45" sqref="E45"/>
    </sheetView>
  </sheetViews>
  <sheetFormatPr defaultColWidth="0" defaultRowHeight="0" customHeight="1" zeroHeight="1" x14ac:dyDescent="0.5"/>
  <cols>
    <col min="1" max="1" width="33.53125" style="1" customWidth="1"/>
    <col min="2" max="2" width="24.33203125" style="1" customWidth="1"/>
    <col min="3" max="3" width="27.1328125" style="72" customWidth="1"/>
    <col min="4" max="4" width="16.46484375" style="72" customWidth="1"/>
    <col min="5" max="5" width="190.1328125" style="3" customWidth="1"/>
    <col min="6" max="6" width="1.53125" style="2" hidden="1" customWidth="1"/>
    <col min="7" max="7" width="0" style="1" hidden="1" customWidth="1"/>
    <col min="8" max="16384" width="0" style="1" hidden="1"/>
  </cols>
  <sheetData>
    <row r="1" spans="1:6" s="59" customFormat="1" ht="21" x14ac:dyDescent="0.65">
      <c r="A1" s="154" t="str">
        <f>[26]Instructions!$B$8</f>
        <v>Workforce Solutions Southeast Texas</v>
      </c>
      <c r="B1" s="62"/>
      <c r="C1" s="88"/>
      <c r="D1" s="88"/>
      <c r="E1" s="61"/>
      <c r="F1" s="60"/>
    </row>
    <row r="2" spans="1:6" s="55" customFormat="1" ht="26.1" customHeight="1" x14ac:dyDescent="0.45">
      <c r="A2" s="58" t="str">
        <f>CONCATENATE("FFY ", [26]Instructions!$B$9, " Annual Expenditure Plan")</f>
        <v>FFY 2025 Annual Expenditure Plan</v>
      </c>
      <c r="B2" s="58"/>
      <c r="C2" s="87"/>
      <c r="D2" s="87"/>
      <c r="E2" s="153"/>
      <c r="F2" s="56"/>
    </row>
    <row r="3" spans="1:6" ht="22.35" customHeight="1" x14ac:dyDescent="0.5">
      <c r="A3" s="54" t="s">
        <v>76</v>
      </c>
      <c r="B3" s="54"/>
      <c r="C3" s="86"/>
      <c r="D3" s="86"/>
      <c r="E3" s="53"/>
    </row>
    <row r="4" spans="1:6" ht="408.6" customHeight="1" x14ac:dyDescent="0.5">
      <c r="A4" s="44" t="s">
        <v>77</v>
      </c>
      <c r="B4" s="44"/>
      <c r="C4" s="83"/>
      <c r="D4" s="83"/>
      <c r="E4" s="52" t="s">
        <v>1065</v>
      </c>
    </row>
    <row r="5" spans="1:6" ht="15.75" x14ac:dyDescent="0.5">
      <c r="A5" s="51"/>
      <c r="B5" s="51"/>
      <c r="C5" s="85"/>
      <c r="D5" s="85"/>
      <c r="E5" s="50"/>
    </row>
    <row r="6" spans="1:6" ht="20.100000000000001" customHeight="1" x14ac:dyDescent="0.5">
      <c r="A6" s="49" t="s">
        <v>79</v>
      </c>
      <c r="B6" s="48"/>
      <c r="C6" s="84"/>
      <c r="D6" s="152"/>
      <c r="E6" s="46" t="s">
        <v>80</v>
      </c>
    </row>
    <row r="7" spans="1:6" ht="48.6" customHeight="1" x14ac:dyDescent="0.5">
      <c r="A7" s="45" t="s">
        <v>81</v>
      </c>
      <c r="B7" s="44"/>
      <c r="C7" s="83"/>
      <c r="D7" s="151"/>
      <c r="E7" s="71" t="s">
        <v>1066</v>
      </c>
    </row>
    <row r="8" spans="1:6" ht="18" customHeight="1" x14ac:dyDescent="0.5">
      <c r="A8" s="7"/>
      <c r="B8" s="7"/>
      <c r="C8" s="78"/>
      <c r="D8" s="78"/>
      <c r="E8" s="6"/>
    </row>
    <row r="9" spans="1:6" ht="19.350000000000001" customHeight="1" x14ac:dyDescent="0.65">
      <c r="A9" s="22" t="s">
        <v>83</v>
      </c>
      <c r="B9" s="22"/>
      <c r="C9" s="77"/>
      <c r="D9" s="77"/>
      <c r="E9" s="21"/>
    </row>
    <row r="10" spans="1:6" s="4" customFormat="1" ht="66.75" customHeight="1" x14ac:dyDescent="0.5">
      <c r="A10" s="20" t="s">
        <v>84</v>
      </c>
      <c r="B10" s="19" t="s">
        <v>85</v>
      </c>
      <c r="C10" s="19" t="s">
        <v>86</v>
      </c>
      <c r="D10" s="19" t="s">
        <v>87</v>
      </c>
      <c r="E10" s="18" t="s">
        <v>88</v>
      </c>
      <c r="F10" s="2"/>
    </row>
    <row r="11" spans="1:6" s="4" customFormat="1" ht="126" x14ac:dyDescent="0.5">
      <c r="A11" s="302" t="s">
        <v>1067</v>
      </c>
      <c r="B11" s="39" t="s">
        <v>120</v>
      </c>
      <c r="C11" s="79">
        <v>80000</v>
      </c>
      <c r="D11" s="39" t="s">
        <v>106</v>
      </c>
      <c r="E11" s="394" t="s">
        <v>1068</v>
      </c>
      <c r="F11" s="2"/>
    </row>
    <row r="12" spans="1:6" s="4" customFormat="1" ht="227.45" customHeight="1" x14ac:dyDescent="0.5">
      <c r="A12" s="302" t="s">
        <v>1069</v>
      </c>
      <c r="B12" s="39" t="s">
        <v>120</v>
      </c>
      <c r="C12" s="79">
        <v>36218</v>
      </c>
      <c r="D12" s="39" t="s">
        <v>103</v>
      </c>
      <c r="E12" s="102" t="s">
        <v>1070</v>
      </c>
      <c r="F12" s="2"/>
    </row>
    <row r="13" spans="1:6" s="4" customFormat="1" ht="204.75" x14ac:dyDescent="0.5">
      <c r="A13" s="279" t="s">
        <v>1071</v>
      </c>
      <c r="B13" s="280" t="s">
        <v>120</v>
      </c>
      <c r="C13" s="294">
        <v>38161.199999999997</v>
      </c>
      <c r="D13" s="280" t="s">
        <v>98</v>
      </c>
      <c r="E13" s="295" t="s">
        <v>1072</v>
      </c>
      <c r="F13" s="2"/>
    </row>
    <row r="14" spans="1:6" s="5" customFormat="1" ht="189" x14ac:dyDescent="0.5">
      <c r="A14" s="302" t="s">
        <v>1073</v>
      </c>
      <c r="B14" s="39" t="s">
        <v>120</v>
      </c>
      <c r="C14" s="79">
        <v>24000</v>
      </c>
      <c r="D14" s="39" t="s">
        <v>98</v>
      </c>
      <c r="E14" s="395" t="s">
        <v>1074</v>
      </c>
      <c r="F14" s="2"/>
    </row>
    <row r="15" spans="1:6" s="30" customFormat="1" ht="15" customHeight="1" x14ac:dyDescent="0.5">
      <c r="A15" s="13" t="s">
        <v>100</v>
      </c>
      <c r="B15" s="38"/>
      <c r="C15" s="81">
        <f>SUM(C11:C14)</f>
        <v>178379.2</v>
      </c>
      <c r="D15" s="148"/>
      <c r="E15" s="31"/>
      <c r="F15" s="24"/>
    </row>
    <row r="16" spans="1:6" s="5" customFormat="1" ht="15" customHeight="1" x14ac:dyDescent="0.5">
      <c r="A16" s="7"/>
      <c r="B16" s="7"/>
      <c r="C16" s="78"/>
      <c r="D16" s="78"/>
      <c r="E16" s="6"/>
      <c r="F16" s="2"/>
    </row>
    <row r="17" spans="1:6" s="5" customFormat="1" ht="21" x14ac:dyDescent="0.65">
      <c r="A17" s="22" t="s">
        <v>1</v>
      </c>
      <c r="B17" s="22"/>
      <c r="C17" s="77"/>
      <c r="D17" s="77"/>
      <c r="E17" s="21"/>
      <c r="F17" s="2"/>
    </row>
    <row r="18" spans="1:6" s="4" customFormat="1" ht="66" customHeight="1" x14ac:dyDescent="0.45">
      <c r="A18" s="20" t="s">
        <v>84</v>
      </c>
      <c r="B18" s="19" t="s">
        <v>101</v>
      </c>
      <c r="C18" s="19" t="s">
        <v>86</v>
      </c>
      <c r="D18" s="19" t="s">
        <v>87</v>
      </c>
      <c r="E18" s="18" t="s">
        <v>88</v>
      </c>
      <c r="F18" s="17"/>
    </row>
    <row r="19" spans="1:6" ht="243" customHeight="1" x14ac:dyDescent="0.5">
      <c r="A19" s="302" t="s">
        <v>1075</v>
      </c>
      <c r="B19" s="39" t="s">
        <v>120</v>
      </c>
      <c r="C19" s="79">
        <v>46250</v>
      </c>
      <c r="D19" s="39" t="s">
        <v>103</v>
      </c>
      <c r="E19" s="102" t="s">
        <v>1076</v>
      </c>
    </row>
    <row r="20" spans="1:6" ht="145.25" customHeight="1" x14ac:dyDescent="0.5">
      <c r="A20" s="302" t="s">
        <v>114</v>
      </c>
      <c r="B20" s="39" t="s">
        <v>120</v>
      </c>
      <c r="C20" s="79">
        <v>7500</v>
      </c>
      <c r="D20" s="39" t="s">
        <v>106</v>
      </c>
      <c r="E20" s="102" t="s">
        <v>1077</v>
      </c>
    </row>
    <row r="21" spans="1:6" ht="157.5" x14ac:dyDescent="0.5">
      <c r="A21" s="302" t="s">
        <v>663</v>
      </c>
      <c r="B21" s="39" t="s">
        <v>90</v>
      </c>
      <c r="C21" s="294">
        <v>17884.150000000001</v>
      </c>
      <c r="D21" s="39" t="s">
        <v>98</v>
      </c>
      <c r="E21" s="394" t="s">
        <v>1078</v>
      </c>
    </row>
    <row r="22" spans="1:6" ht="189" x14ac:dyDescent="0.5">
      <c r="A22" s="302" t="s">
        <v>325</v>
      </c>
      <c r="B22" s="39" t="s">
        <v>90</v>
      </c>
      <c r="C22" s="294">
        <v>5000</v>
      </c>
      <c r="D22" s="39" t="s">
        <v>98</v>
      </c>
      <c r="E22" s="97" t="s">
        <v>1079</v>
      </c>
    </row>
    <row r="23" spans="1:6" ht="236.25" x14ac:dyDescent="0.5">
      <c r="A23" s="302" t="s">
        <v>1080</v>
      </c>
      <c r="B23" s="39" t="s">
        <v>90</v>
      </c>
      <c r="C23" s="294">
        <v>43240.38</v>
      </c>
      <c r="D23" s="39" t="s">
        <v>98</v>
      </c>
      <c r="E23" s="394" t="s">
        <v>1081</v>
      </c>
    </row>
    <row r="24" spans="1:6" s="23" customFormat="1" ht="14.85" customHeight="1" x14ac:dyDescent="0.5">
      <c r="A24" s="13" t="s">
        <v>100</v>
      </c>
      <c r="B24" s="38"/>
      <c r="C24" s="81">
        <f>SUM(C19:C23)</f>
        <v>119874.53</v>
      </c>
      <c r="D24" s="147"/>
      <c r="E24" s="25"/>
      <c r="F24" s="24"/>
    </row>
    <row r="25" spans="1:6" ht="14.85" customHeight="1" x14ac:dyDescent="0.5">
      <c r="A25" s="7"/>
      <c r="B25" s="7"/>
      <c r="C25" s="78"/>
      <c r="D25" s="78"/>
      <c r="E25" s="6"/>
    </row>
    <row r="26" spans="1:6" ht="21" x14ac:dyDescent="0.65">
      <c r="A26" s="22" t="s">
        <v>118</v>
      </c>
      <c r="B26" s="22"/>
      <c r="C26" s="77"/>
      <c r="D26" s="77"/>
      <c r="E26" s="21"/>
    </row>
    <row r="27" spans="1:6" s="28" customFormat="1" ht="66.599999999999994" customHeight="1" x14ac:dyDescent="0.45">
      <c r="A27" s="20" t="s">
        <v>84</v>
      </c>
      <c r="B27" s="19" t="s">
        <v>101</v>
      </c>
      <c r="C27" s="19" t="s">
        <v>86</v>
      </c>
      <c r="D27" s="19" t="s">
        <v>87</v>
      </c>
      <c r="E27" s="18" t="s">
        <v>88</v>
      </c>
      <c r="F27" s="17"/>
    </row>
    <row r="28" spans="1:6" s="28" customFormat="1" ht="122.1" customHeight="1" x14ac:dyDescent="0.45">
      <c r="A28" s="302" t="s">
        <v>485</v>
      </c>
      <c r="B28" s="75" t="s">
        <v>90</v>
      </c>
      <c r="C28" s="397">
        <v>658263</v>
      </c>
      <c r="D28" s="150" t="s">
        <v>103</v>
      </c>
      <c r="E28" s="64" t="s">
        <v>1082</v>
      </c>
      <c r="F28" s="17"/>
    </row>
    <row r="29" spans="1:6" s="5" customFormat="1" ht="173.25" x14ac:dyDescent="0.5">
      <c r="A29" s="302" t="s">
        <v>1083</v>
      </c>
      <c r="B29" s="39" t="s">
        <v>120</v>
      </c>
      <c r="C29" s="79">
        <f>261500+40000</f>
        <v>301500</v>
      </c>
      <c r="D29" s="39" t="s">
        <v>103</v>
      </c>
      <c r="E29" s="102" t="s">
        <v>1084</v>
      </c>
      <c r="F29" s="2"/>
    </row>
    <row r="30" spans="1:6" s="5" customFormat="1" ht="141.75" x14ac:dyDescent="0.5">
      <c r="A30" s="302" t="s">
        <v>1085</v>
      </c>
      <c r="B30" s="39" t="s">
        <v>90</v>
      </c>
      <c r="C30" s="294">
        <v>29919.56</v>
      </c>
      <c r="D30" s="39" t="s">
        <v>106</v>
      </c>
      <c r="E30" s="102" t="s">
        <v>1086</v>
      </c>
      <c r="F30" s="2"/>
    </row>
    <row r="31" spans="1:6" s="5" customFormat="1" ht="157.5" x14ac:dyDescent="0.5">
      <c r="A31" s="302" t="s">
        <v>1087</v>
      </c>
      <c r="B31" s="39" t="s">
        <v>90</v>
      </c>
      <c r="C31" s="294">
        <v>46004.21</v>
      </c>
      <c r="D31" s="39" t="s">
        <v>106</v>
      </c>
      <c r="E31" s="396" t="s">
        <v>1088</v>
      </c>
      <c r="F31" s="2"/>
    </row>
    <row r="32" spans="1:6" s="5" customFormat="1" ht="173.25" x14ac:dyDescent="0.5">
      <c r="A32" s="302" t="s">
        <v>1089</v>
      </c>
      <c r="B32" s="39" t="s">
        <v>120</v>
      </c>
      <c r="C32" s="79">
        <v>134000</v>
      </c>
      <c r="D32" s="39" t="s">
        <v>106</v>
      </c>
      <c r="E32" s="102" t="s">
        <v>1090</v>
      </c>
      <c r="F32" s="2"/>
    </row>
    <row r="33" spans="1:6" s="5" customFormat="1" ht="126" x14ac:dyDescent="0.5">
      <c r="A33" s="302" t="s">
        <v>833</v>
      </c>
      <c r="B33" s="39" t="s">
        <v>120</v>
      </c>
      <c r="C33" s="79">
        <v>50000</v>
      </c>
      <c r="D33" s="39" t="s">
        <v>98</v>
      </c>
      <c r="E33" s="395" t="s">
        <v>1091</v>
      </c>
      <c r="F33" s="2"/>
    </row>
    <row r="34" spans="1:6" ht="284.45" customHeight="1" x14ac:dyDescent="0.5">
      <c r="A34" s="302" t="s">
        <v>1092</v>
      </c>
      <c r="B34" s="39" t="s">
        <v>120</v>
      </c>
      <c r="C34" s="294">
        <v>61838.8</v>
      </c>
      <c r="D34" s="39" t="s">
        <v>106</v>
      </c>
      <c r="E34" s="97" t="s">
        <v>1093</v>
      </c>
    </row>
    <row r="35" spans="1:6" ht="173.25" x14ac:dyDescent="0.5">
      <c r="A35" s="302" t="s">
        <v>1094</v>
      </c>
      <c r="B35" s="39" t="s">
        <v>90</v>
      </c>
      <c r="C35" s="294">
        <v>70251.7</v>
      </c>
      <c r="D35" s="39" t="s">
        <v>98</v>
      </c>
      <c r="E35" s="394" t="s">
        <v>1095</v>
      </c>
    </row>
    <row r="36" spans="1:6" s="23" customFormat="1" ht="15" customHeight="1" x14ac:dyDescent="0.5">
      <c r="A36" s="13" t="s">
        <v>100</v>
      </c>
      <c r="B36" s="12"/>
      <c r="C36" s="149">
        <f>SUM(C28:C35)</f>
        <v>1351777.27</v>
      </c>
      <c r="D36" s="148"/>
      <c r="E36" s="31"/>
      <c r="F36" s="24"/>
    </row>
    <row r="37" spans="1:6" ht="15" customHeight="1" x14ac:dyDescent="0.5">
      <c r="A37" s="7"/>
      <c r="B37" s="7"/>
      <c r="C37" s="78"/>
      <c r="D37" s="78"/>
      <c r="E37" s="6"/>
    </row>
    <row r="38" spans="1:6" ht="21" x14ac:dyDescent="0.65">
      <c r="A38" s="22" t="s">
        <v>141</v>
      </c>
      <c r="B38" s="22"/>
      <c r="C38" s="77"/>
      <c r="D38" s="77"/>
      <c r="E38" s="21"/>
    </row>
    <row r="39" spans="1:6" s="4" customFormat="1" ht="66.599999999999994" customHeight="1" x14ac:dyDescent="0.45">
      <c r="A39" s="20" t="s">
        <v>84</v>
      </c>
      <c r="B39" s="19" t="s">
        <v>101</v>
      </c>
      <c r="C39" s="19" t="s">
        <v>86</v>
      </c>
      <c r="D39" s="19" t="s">
        <v>87</v>
      </c>
      <c r="E39" s="18" t="s">
        <v>88</v>
      </c>
      <c r="F39" s="17"/>
    </row>
    <row r="40" spans="1:6" s="5" customFormat="1" ht="141.75" x14ac:dyDescent="0.5">
      <c r="A40" s="302" t="s">
        <v>1096</v>
      </c>
      <c r="B40" s="39" t="s">
        <v>90</v>
      </c>
      <c r="C40" s="79">
        <v>1500</v>
      </c>
      <c r="D40" s="39" t="s">
        <v>106</v>
      </c>
      <c r="E40" s="97" t="s">
        <v>1097</v>
      </c>
      <c r="F40" s="2"/>
    </row>
    <row r="41" spans="1:6" s="30" customFormat="1" ht="15.75" x14ac:dyDescent="0.5">
      <c r="A41" s="13" t="s">
        <v>100</v>
      </c>
      <c r="B41" s="12"/>
      <c r="C41" s="74">
        <f>SUM(C40:C40)</f>
        <v>1500</v>
      </c>
      <c r="D41" s="147"/>
      <c r="E41" s="25"/>
      <c r="F41" s="24"/>
    </row>
    <row r="42" spans="1:6" s="5" customFormat="1" ht="15.75" x14ac:dyDescent="0.5">
      <c r="A42" s="7"/>
      <c r="B42" s="7"/>
      <c r="C42" s="78"/>
      <c r="D42" s="78"/>
      <c r="E42" s="6"/>
      <c r="F42" s="2"/>
    </row>
    <row r="43" spans="1:6" s="4" customFormat="1" ht="21" x14ac:dyDescent="0.65">
      <c r="A43" s="22" t="s">
        <v>145</v>
      </c>
      <c r="B43" s="22"/>
      <c r="C43" s="77"/>
      <c r="D43" s="77"/>
      <c r="E43" s="21"/>
      <c r="F43" s="2"/>
    </row>
    <row r="44" spans="1:6" s="4" customFormat="1" ht="66.599999999999994" customHeight="1" x14ac:dyDescent="0.45">
      <c r="A44" s="20" t="s">
        <v>84</v>
      </c>
      <c r="B44" s="19" t="s">
        <v>101</v>
      </c>
      <c r="C44" s="19" t="s">
        <v>86</v>
      </c>
      <c r="D44" s="19" t="s">
        <v>87</v>
      </c>
      <c r="E44" s="18" t="s">
        <v>88</v>
      </c>
      <c r="F44" s="17"/>
    </row>
    <row r="45" spans="1:6" ht="141.75" x14ac:dyDescent="0.5">
      <c r="A45" s="302" t="s">
        <v>493</v>
      </c>
      <c r="B45" s="39" t="s">
        <v>90</v>
      </c>
      <c r="C45" s="294">
        <v>5181</v>
      </c>
      <c r="D45" s="39" t="s">
        <v>106</v>
      </c>
      <c r="E45" s="393" t="s">
        <v>1098</v>
      </c>
    </row>
    <row r="46" spans="1:6" s="23" customFormat="1" ht="15.75" x14ac:dyDescent="0.5">
      <c r="A46" s="13" t="s">
        <v>100</v>
      </c>
      <c r="B46" s="12"/>
      <c r="C46" s="74">
        <f>SUM(C45:C45)</f>
        <v>5181</v>
      </c>
      <c r="D46" s="147"/>
      <c r="E46" s="25"/>
      <c r="F46" s="24"/>
    </row>
    <row r="47" spans="1:6" ht="15.75" x14ac:dyDescent="0.5">
      <c r="A47" s="7"/>
      <c r="B47" s="7"/>
      <c r="C47" s="78"/>
      <c r="D47" s="78"/>
      <c r="E47" s="6"/>
    </row>
    <row r="48" spans="1:6" s="5" customFormat="1" ht="21" x14ac:dyDescent="0.65">
      <c r="A48" s="22" t="s">
        <v>150</v>
      </c>
      <c r="B48" s="22"/>
      <c r="C48" s="77"/>
      <c r="D48" s="77"/>
      <c r="E48" s="21"/>
      <c r="F48" s="2"/>
    </row>
    <row r="49" spans="1:6" s="28" customFormat="1" ht="66.599999999999994" customHeight="1" x14ac:dyDescent="0.45">
      <c r="A49" s="20" t="s">
        <v>84</v>
      </c>
      <c r="B49" s="19" t="s">
        <v>101</v>
      </c>
      <c r="C49" s="19" t="s">
        <v>86</v>
      </c>
      <c r="D49" s="19" t="s">
        <v>87</v>
      </c>
      <c r="E49" s="18" t="s">
        <v>88</v>
      </c>
      <c r="F49" s="17"/>
    </row>
    <row r="50" spans="1:6" s="4" customFormat="1" ht="15.75" x14ac:dyDescent="0.5">
      <c r="A50" s="392" t="s">
        <v>279</v>
      </c>
      <c r="B50" s="280"/>
      <c r="C50" s="294"/>
      <c r="D50" s="280"/>
      <c r="E50" s="391"/>
      <c r="F50" s="2"/>
    </row>
    <row r="51" spans="1:6" s="23" customFormat="1" ht="15.75" x14ac:dyDescent="0.5">
      <c r="A51" s="13" t="s">
        <v>100</v>
      </c>
      <c r="B51" s="12"/>
      <c r="C51" s="74">
        <f>SUM(C50:C50)</f>
        <v>0</v>
      </c>
      <c r="D51" s="147"/>
      <c r="E51" s="25"/>
      <c r="F51" s="24"/>
    </row>
    <row r="52" spans="1:6" ht="15.75" x14ac:dyDescent="0.5">
      <c r="A52" s="7"/>
      <c r="B52" s="7"/>
      <c r="C52" s="78"/>
      <c r="D52" s="78"/>
      <c r="E52" s="6"/>
    </row>
    <row r="53" spans="1:6" ht="21" x14ac:dyDescent="0.65">
      <c r="A53" s="22" t="s">
        <v>154</v>
      </c>
      <c r="B53" s="22"/>
      <c r="C53" s="77"/>
      <c r="D53" s="77"/>
      <c r="E53" s="21"/>
    </row>
    <row r="54" spans="1:6" s="4" customFormat="1" ht="66.599999999999994" customHeight="1" x14ac:dyDescent="0.45">
      <c r="A54" s="20" t="s">
        <v>84</v>
      </c>
      <c r="B54" s="19" t="s">
        <v>101</v>
      </c>
      <c r="C54" s="19" t="s">
        <v>86</v>
      </c>
      <c r="D54" s="19" t="s">
        <v>87</v>
      </c>
      <c r="E54" s="18" t="s">
        <v>88</v>
      </c>
      <c r="F54" s="17"/>
    </row>
    <row r="55" spans="1:6" s="5" customFormat="1" ht="94.5" x14ac:dyDescent="0.5">
      <c r="A55" s="302" t="s">
        <v>641</v>
      </c>
      <c r="B55" s="39" t="s">
        <v>90</v>
      </c>
      <c r="C55" s="79">
        <v>9479</v>
      </c>
      <c r="D55" s="39" t="s">
        <v>106</v>
      </c>
      <c r="E55" s="102" t="s">
        <v>1099</v>
      </c>
      <c r="F55" s="2"/>
    </row>
    <row r="56" spans="1:6" s="5" customFormat="1" ht="16.149999999999999" thickBot="1" x14ac:dyDescent="0.55000000000000004">
      <c r="A56" s="13" t="s">
        <v>100</v>
      </c>
      <c r="B56" s="12"/>
      <c r="C56" s="74">
        <f>SUM(C55:C55)</f>
        <v>9479</v>
      </c>
      <c r="D56" s="78"/>
      <c r="E56" s="6"/>
      <c r="F56" s="2"/>
    </row>
    <row r="57" spans="1:6" s="5" customFormat="1" ht="23.65" thickBot="1" x14ac:dyDescent="0.55000000000000004">
      <c r="A57" s="10" t="s">
        <v>7</v>
      </c>
      <c r="B57" s="9"/>
      <c r="C57" s="73">
        <f>SUM(C56,C51,C46,C41,C36,C24,C15)</f>
        <v>1666191</v>
      </c>
      <c r="D57" s="146"/>
      <c r="E57" s="6"/>
      <c r="F57" s="2"/>
    </row>
    <row r="58" spans="1:6" s="4" customFormat="1" ht="13.35" customHeight="1" x14ac:dyDescent="0.5">
      <c r="A58" s="1" t="s">
        <v>164</v>
      </c>
      <c r="B58" s="1"/>
      <c r="C58" s="72"/>
      <c r="D58" s="72"/>
      <c r="E58" s="3"/>
      <c r="F58" s="2"/>
    </row>
    <row r="59" spans="1:6" ht="15.75" x14ac:dyDescent="0.5"/>
    <row r="60" spans="1:6" ht="15.75" x14ac:dyDescent="0.5"/>
    <row r="61" spans="1:6" ht="15.75" x14ac:dyDescent="0.5"/>
    <row r="62" spans="1:6" ht="15.75" x14ac:dyDescent="0.5"/>
    <row r="63" spans="1:6" ht="15.75" x14ac:dyDescent="0.5"/>
    <row r="64" spans="1:6" ht="15.75" x14ac:dyDescent="0.5"/>
    <row r="65" ht="15.75" x14ac:dyDescent="0.5"/>
    <row r="66" ht="15.75" x14ac:dyDescent="0.5"/>
    <row r="67" ht="15.75" x14ac:dyDescent="0.5"/>
    <row r="68" ht="15.75" x14ac:dyDescent="0.5"/>
    <row r="69" ht="15.75" x14ac:dyDescent="0.5"/>
    <row r="70" ht="15.75" x14ac:dyDescent="0.5"/>
    <row r="71" ht="15.75" x14ac:dyDescent="0.5"/>
    <row r="73" ht="15.75" x14ac:dyDescent="0.5"/>
    <row r="74" ht="15.75" x14ac:dyDescent="0.5"/>
    <row r="75" ht="15.75" x14ac:dyDescent="0.5"/>
    <row r="76" ht="15.75" x14ac:dyDescent="0.5"/>
    <row r="77" ht="15.75" x14ac:dyDescent="0.5"/>
    <row r="78" ht="15.75" x14ac:dyDescent="0.5"/>
    <row r="79" ht="15.75" x14ac:dyDescent="0.5"/>
    <row r="80" ht="15.75" x14ac:dyDescent="0.5"/>
    <row r="81" ht="15.75" x14ac:dyDescent="0.5"/>
    <row r="82" ht="15.75" x14ac:dyDescent="0.5"/>
    <row r="83" ht="15.75" x14ac:dyDescent="0.5"/>
    <row r="84" ht="15.75" x14ac:dyDescent="0.5"/>
    <row r="85" ht="15.75" x14ac:dyDescent="0.5"/>
    <row r="86" ht="15.75" x14ac:dyDescent="0.5"/>
    <row r="87" ht="15.75" x14ac:dyDescent="0.5"/>
    <row r="88" ht="15.75" x14ac:dyDescent="0.5"/>
    <row r="89" ht="15.75" x14ac:dyDescent="0.5"/>
    <row r="90" ht="15.75" x14ac:dyDescent="0.5"/>
    <row r="91" ht="15.75" x14ac:dyDescent="0.5"/>
    <row r="92" ht="15.75" x14ac:dyDescent="0.5"/>
  </sheetData>
  <sheetProtection formatCells="0"/>
  <protectedRanges>
    <protectedRange sqref="G15:XFD17 A14 A55" name="Range2"/>
    <protectedRange sqref="A5:E7 A4:D4" name="Range1"/>
    <protectedRange sqref="E4" name="Range1_2_1"/>
    <protectedRange sqref="B50:D50 B14:D14 B21:D23 B45:D45 B30:D31 A11:C13 B33:D33 B35:D35 B55:D55 B40:D40 D34 D32 D11" name="Range2_1_1"/>
    <protectedRange sqref="A35 A21:A23" name="Range2_3"/>
    <protectedRange sqref="A30:A31 A33" name="Range2_4_2"/>
    <protectedRange sqref="A40" name="Range2_5"/>
    <protectedRange sqref="A45" name="Range2_6"/>
    <protectedRange sqref="B19:D19 D12:D13" name="Range2_1_1_2"/>
    <protectedRange sqref="A19" name="Range2_3_1"/>
    <protectedRange sqref="B20:D20" name="Range2_1_1_3"/>
    <protectedRange sqref="A20" name="Range2_3_2"/>
    <protectedRange sqref="B28" name="Range2_1_1_1_1"/>
    <protectedRange sqref="A28" name="Range2_4_2_2_1"/>
    <protectedRange sqref="E28" name="Range2_4_2_4_1"/>
    <protectedRange sqref="B29:D29" name="Range2_1_1_4"/>
    <protectedRange sqref="A29" name="Range2_4_2_1"/>
    <protectedRange sqref="B32:C32" name="Range2_1_1_5"/>
    <protectedRange sqref="A32" name="Range2_4_2_3"/>
    <protectedRange sqref="B34:C34" name="Range2_1_1_6"/>
    <protectedRange sqref="A34" name="Range2_4_2_5"/>
  </protectedRanges>
  <dataValidations xWindow="1233" yWindow="541" count="6">
    <dataValidation allowBlank="1" showInputMessage="1" showErrorMessage="1" prompt="Enter a brief name or title to label the activity/activities" sqref="A40 A45 A50 A55 A11:A14 A19:A23 A28:A35" xr:uid="{0744B3F3-2DD7-4247-93A6-9EA6557BCD0C}"/>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28" xr:uid="{3C783AFC-425C-49E0-B9A6-AD9E47C9185A}"/>
    <dataValidation allowBlank="1" showInputMessage="1" showErrorMessage="1" promptTitle="Questions to Address:" sqref="A4:D7" xr:uid="{27945CB1-8C44-45C4-9A71-BF7295279AB5}"/>
    <dataValidation allowBlank="1" showInputMessage="1" showErrorMessage="1" promptTitle="Overall narrative for the year" prompt="Enter a description of the Board's overall plan" sqref="E4:E5" xr:uid="{E6F817FB-EE00-427F-B18F-647F4F4F0864}"/>
    <dataValidation allowBlank="1" showInputMessage="1" showErrorMessage="1" promptTitle="Overall narrative for the year" prompt="If the Board selects &quot;both&quot; on the above line, describe in detail how this is coordinated." sqref="E7" xr:uid="{F2A182CC-AB9D-4F8C-99F7-F1C41ABEC25C}"/>
    <dataValidation allowBlank="1" showInputMessage="1" showErrorMessage="1" prompt="Place the activty's estimated expenditure amount in the cell._x000a_" sqref="C40 C45 C50 C55 C19:C23 C11:C14 C29:C35" xr:uid="{46219159-5DCB-4D0E-9E50-E6BEF8696D7A}"/>
  </dataValidations>
  <printOptions horizontalCentered="1"/>
  <pageMargins left="0.25" right="0.25" top="0.61848958333333304" bottom="0.75" header="0.3" footer="0.3"/>
  <pageSetup scale="57"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0341-93A1-4657-B203-105EB57016AF}">
  <sheetPr>
    <tabColor theme="5" tint="-0.249977111117893"/>
    <pageSetUpPr fitToPage="1"/>
  </sheetPr>
  <dimension ref="A1:G84"/>
  <sheetViews>
    <sheetView topLeftCell="A52" zoomScale="80" zoomScaleNormal="80" workbookViewId="0">
      <selection activeCell="B11" sqref="B11"/>
    </sheetView>
  </sheetViews>
  <sheetFormatPr defaultColWidth="0" defaultRowHeight="0" customHeight="1" zeroHeight="1" x14ac:dyDescent="0.5"/>
  <cols>
    <col min="1" max="2" width="33.53125" style="1" customWidth="1"/>
    <col min="3" max="3" width="24.46484375" style="4" customWidth="1"/>
    <col min="4" max="4" width="16.46484375" style="1" customWidth="1"/>
    <col min="5" max="5" width="145.46484375" style="3" customWidth="1"/>
    <col min="6" max="6" width="1.53125" style="2" hidden="1" customWidth="1"/>
    <col min="7" max="7" width="0" style="1" hidden="1" customWidth="1"/>
    <col min="8" max="16384" width="0" style="1" hidden="1"/>
  </cols>
  <sheetData>
    <row r="1" spans="1:6" s="59" customFormat="1" ht="21" x14ac:dyDescent="0.65">
      <c r="A1" s="62" t="str">
        <f>[27]Instructions!$B$8</f>
        <v>Workforce Solutions for Tarrant County</v>
      </c>
      <c r="B1" s="62"/>
      <c r="C1" s="351"/>
      <c r="D1" s="62"/>
      <c r="E1" s="61"/>
      <c r="F1" s="60"/>
    </row>
    <row r="2" spans="1:6" s="55" customFormat="1" ht="26.25" customHeight="1" x14ac:dyDescent="0.45">
      <c r="A2" s="58" t="str">
        <f>CONCATENATE("FFY ", [27]Instructions!$B$9, " Annual Expenditure Plan")</f>
        <v>FFY 2025 Annual Expenditure Plan</v>
      </c>
      <c r="B2" s="58"/>
      <c r="C2" s="350"/>
      <c r="D2" s="58"/>
      <c r="E2" s="57"/>
      <c r="F2" s="56"/>
    </row>
    <row r="3" spans="1:6" ht="22.5" customHeight="1" x14ac:dyDescent="0.5">
      <c r="A3" s="54" t="s">
        <v>76</v>
      </c>
      <c r="B3" s="54"/>
      <c r="C3" s="54"/>
      <c r="D3" s="54"/>
      <c r="E3" s="53"/>
    </row>
    <row r="4" spans="1:6" ht="250.5" customHeight="1" x14ac:dyDescent="0.5">
      <c r="A4" s="44" t="s">
        <v>77</v>
      </c>
      <c r="B4" s="44"/>
      <c r="C4" s="48"/>
      <c r="D4" s="44"/>
      <c r="E4" s="196" t="s">
        <v>1100</v>
      </c>
    </row>
    <row r="5" spans="1:6" ht="15.75" x14ac:dyDescent="0.5">
      <c r="A5" s="51"/>
      <c r="B5" s="51"/>
      <c r="C5" s="349"/>
      <c r="D5" s="51"/>
      <c r="E5" s="50"/>
    </row>
    <row r="6" spans="1:6" ht="20.25" customHeight="1" x14ac:dyDescent="0.5">
      <c r="A6" s="49" t="s">
        <v>79</v>
      </c>
      <c r="B6" s="48"/>
      <c r="C6" s="48"/>
      <c r="D6" s="47"/>
      <c r="E6" s="46" t="s">
        <v>316</v>
      </c>
    </row>
    <row r="7" spans="1:6" ht="48.75" customHeight="1" x14ac:dyDescent="0.5">
      <c r="A7" s="45" t="s">
        <v>81</v>
      </c>
      <c r="B7" s="44"/>
      <c r="C7" s="48"/>
      <c r="D7" s="43"/>
      <c r="E7" s="42"/>
    </row>
    <row r="8" spans="1:6" ht="18" customHeight="1" x14ac:dyDescent="0.5">
      <c r="A8" s="7"/>
      <c r="B8" s="7"/>
      <c r="C8" s="342"/>
      <c r="D8" s="7"/>
      <c r="E8" s="6"/>
    </row>
    <row r="9" spans="1:6" ht="19.5" customHeight="1" x14ac:dyDescent="0.65">
      <c r="A9" s="22" t="s">
        <v>83</v>
      </c>
      <c r="B9" s="22"/>
      <c r="C9" s="341"/>
      <c r="D9" s="22"/>
      <c r="E9" s="21"/>
    </row>
    <row r="10" spans="1:6" s="4" customFormat="1" ht="66.75" customHeight="1" x14ac:dyDescent="0.5">
      <c r="A10" s="20" t="s">
        <v>84</v>
      </c>
      <c r="B10" s="19" t="s">
        <v>85</v>
      </c>
      <c r="C10" s="19" t="s">
        <v>1101</v>
      </c>
      <c r="D10" s="19" t="s">
        <v>87</v>
      </c>
      <c r="E10" s="18" t="s">
        <v>88</v>
      </c>
      <c r="F10" s="2"/>
    </row>
    <row r="11" spans="1:6" s="4" customFormat="1" ht="168.75" customHeight="1" x14ac:dyDescent="0.5">
      <c r="A11" s="302" t="s">
        <v>1102</v>
      </c>
      <c r="B11" s="39" t="s">
        <v>1103</v>
      </c>
      <c r="C11" s="348">
        <v>200000</v>
      </c>
      <c r="D11" s="118" t="s">
        <v>106</v>
      </c>
      <c r="E11" s="116" t="s">
        <v>1104</v>
      </c>
      <c r="F11" s="2"/>
    </row>
    <row r="12" spans="1:6" s="4" customFormat="1" ht="173.25" x14ac:dyDescent="0.5">
      <c r="A12" s="302" t="s">
        <v>1105</v>
      </c>
      <c r="B12" s="224" t="s">
        <v>120</v>
      </c>
      <c r="C12" s="119">
        <v>10000</v>
      </c>
      <c r="D12" s="15" t="s">
        <v>106</v>
      </c>
      <c r="E12" s="116" t="s">
        <v>1106</v>
      </c>
      <c r="F12" s="2"/>
    </row>
    <row r="13" spans="1:6" s="30" customFormat="1" ht="15" customHeight="1" x14ac:dyDescent="0.5">
      <c r="A13" s="13" t="s">
        <v>100</v>
      </c>
      <c r="B13" s="13"/>
      <c r="C13" s="345">
        <f>SUM(C11:C12)</f>
        <v>210000</v>
      </c>
      <c r="D13" s="344"/>
      <c r="E13" s="339"/>
      <c r="F13" s="24"/>
    </row>
    <row r="14" spans="1:6" s="5" customFormat="1" ht="15" customHeight="1" x14ac:dyDescent="0.5">
      <c r="A14" s="7"/>
      <c r="B14" s="7"/>
      <c r="C14" s="342"/>
      <c r="D14" s="7"/>
      <c r="E14" s="6"/>
      <c r="F14" s="2"/>
    </row>
    <row r="15" spans="1:6" s="5" customFormat="1" ht="21" x14ac:dyDescent="0.65">
      <c r="A15" s="22" t="s">
        <v>1</v>
      </c>
      <c r="B15" s="22"/>
      <c r="C15" s="341"/>
      <c r="D15" s="22"/>
      <c r="E15" s="21"/>
      <c r="F15" s="2"/>
    </row>
    <row r="16" spans="1:6" s="4" customFormat="1" ht="66.75" customHeight="1" x14ac:dyDescent="0.45">
      <c r="A16" s="20" t="s">
        <v>84</v>
      </c>
      <c r="B16" s="19" t="s">
        <v>85</v>
      </c>
      <c r="C16" s="19" t="s">
        <v>1107</v>
      </c>
      <c r="D16" s="19" t="s">
        <v>87</v>
      </c>
      <c r="E16" s="18" t="s">
        <v>88</v>
      </c>
      <c r="F16" s="17"/>
    </row>
    <row r="17" spans="1:6" ht="263.25" customHeight="1" x14ac:dyDescent="0.5">
      <c r="A17" s="302" t="s">
        <v>1108</v>
      </c>
      <c r="B17" s="39" t="s">
        <v>120</v>
      </c>
      <c r="C17" s="16">
        <v>750</v>
      </c>
      <c r="D17" s="15" t="s">
        <v>103</v>
      </c>
      <c r="E17" s="116" t="s">
        <v>1109</v>
      </c>
    </row>
    <row r="18" spans="1:6" ht="169.35" customHeight="1" x14ac:dyDescent="0.5">
      <c r="A18" s="302" t="s">
        <v>1110</v>
      </c>
      <c r="B18" s="39" t="s">
        <v>120</v>
      </c>
      <c r="C18" s="16">
        <v>7750</v>
      </c>
      <c r="D18" s="15" t="s">
        <v>106</v>
      </c>
      <c r="E18" s="116" t="s">
        <v>1111</v>
      </c>
    </row>
    <row r="19" spans="1:6" ht="157.5" x14ac:dyDescent="0.5">
      <c r="A19" s="302" t="s">
        <v>605</v>
      </c>
      <c r="B19" s="39" t="s">
        <v>120</v>
      </c>
      <c r="C19" s="16">
        <v>18200</v>
      </c>
      <c r="D19" s="15" t="s">
        <v>106</v>
      </c>
      <c r="E19" s="116" t="s">
        <v>1112</v>
      </c>
    </row>
    <row r="20" spans="1:6" ht="203.75" customHeight="1" x14ac:dyDescent="0.5">
      <c r="A20" s="347" t="s">
        <v>1113</v>
      </c>
      <c r="B20" s="39" t="s">
        <v>120</v>
      </c>
      <c r="C20" s="16">
        <v>17217.84</v>
      </c>
      <c r="D20" s="15" t="s">
        <v>98</v>
      </c>
      <c r="E20" s="116" t="s">
        <v>1114</v>
      </c>
    </row>
    <row r="21" spans="1:6" ht="227.25" customHeight="1" x14ac:dyDescent="0.5">
      <c r="A21" s="302" t="s">
        <v>1115</v>
      </c>
      <c r="B21" s="39" t="s">
        <v>120</v>
      </c>
      <c r="C21" s="346">
        <v>4000</v>
      </c>
      <c r="D21" s="15" t="s">
        <v>98</v>
      </c>
      <c r="E21" s="116" t="s">
        <v>1116</v>
      </c>
    </row>
    <row r="22" spans="1:6" ht="141.75" x14ac:dyDescent="0.5">
      <c r="A22" s="302" t="s">
        <v>1117</v>
      </c>
      <c r="B22" s="39" t="s">
        <v>120</v>
      </c>
      <c r="C22" s="16">
        <v>7400</v>
      </c>
      <c r="D22" s="15" t="s">
        <v>106</v>
      </c>
      <c r="E22" s="29" t="s">
        <v>1118</v>
      </c>
    </row>
    <row r="23" spans="1:6" ht="173.25" x14ac:dyDescent="0.5">
      <c r="A23" s="302" t="s">
        <v>381</v>
      </c>
      <c r="B23" s="39" t="s">
        <v>120</v>
      </c>
      <c r="C23" s="16">
        <v>71500</v>
      </c>
      <c r="D23" s="15" t="s">
        <v>106</v>
      </c>
      <c r="E23" s="29" t="s">
        <v>1119</v>
      </c>
    </row>
    <row r="24" spans="1:6" s="23" customFormat="1" ht="18" customHeight="1" x14ac:dyDescent="0.5">
      <c r="A24" s="13" t="s">
        <v>100</v>
      </c>
      <c r="B24" s="13"/>
      <c r="C24" s="345">
        <f>SUM(C17:C23)</f>
        <v>126817.84</v>
      </c>
      <c r="D24" s="340"/>
      <c r="E24" s="339"/>
      <c r="F24" s="24"/>
    </row>
    <row r="25" spans="1:6" ht="15" customHeight="1" x14ac:dyDescent="0.5">
      <c r="A25" s="7"/>
      <c r="B25" s="7"/>
      <c r="C25" s="342"/>
      <c r="D25" s="7"/>
      <c r="E25" s="6"/>
    </row>
    <row r="26" spans="1:6" ht="21" x14ac:dyDescent="0.65">
      <c r="A26" s="22" t="s">
        <v>118</v>
      </c>
      <c r="B26" s="22"/>
      <c r="C26" s="341"/>
      <c r="D26" s="22"/>
      <c r="E26" s="21"/>
    </row>
    <row r="27" spans="1:6" s="28" customFormat="1" ht="66.75" customHeight="1" x14ac:dyDescent="0.45">
      <c r="A27" s="20" t="s">
        <v>84</v>
      </c>
      <c r="B27" s="19" t="s">
        <v>85</v>
      </c>
      <c r="C27" s="19" t="s">
        <v>1107</v>
      </c>
      <c r="D27" s="19" t="s">
        <v>87</v>
      </c>
      <c r="E27" s="18" t="s">
        <v>88</v>
      </c>
      <c r="F27" s="17"/>
    </row>
    <row r="28" spans="1:6" s="5" customFormat="1" ht="173.25" x14ac:dyDescent="0.5">
      <c r="A28" s="302" t="s">
        <v>1120</v>
      </c>
      <c r="B28" s="39" t="s">
        <v>90</v>
      </c>
      <c r="C28" s="16">
        <v>3721384</v>
      </c>
      <c r="D28" s="15" t="s">
        <v>103</v>
      </c>
      <c r="E28" s="29" t="s">
        <v>1121</v>
      </c>
      <c r="F28" s="2"/>
    </row>
    <row r="29" spans="1:6" s="5" customFormat="1" ht="157.5" x14ac:dyDescent="0.5">
      <c r="A29" s="302" t="s">
        <v>1120</v>
      </c>
      <c r="B29" s="39" t="s">
        <v>350</v>
      </c>
      <c r="C29" s="16">
        <v>0</v>
      </c>
      <c r="D29" s="15" t="s">
        <v>98</v>
      </c>
      <c r="E29" s="29" t="s">
        <v>1122</v>
      </c>
      <c r="F29" s="2"/>
    </row>
    <row r="30" spans="1:6" s="5" customFormat="1" ht="157.5" x14ac:dyDescent="0.5">
      <c r="A30" s="302" t="s">
        <v>1123</v>
      </c>
      <c r="B30" s="39" t="s">
        <v>120</v>
      </c>
      <c r="C30" s="16">
        <v>154400</v>
      </c>
      <c r="D30" s="15" t="s">
        <v>106</v>
      </c>
      <c r="E30" s="29" t="s">
        <v>1124</v>
      </c>
      <c r="F30" s="2"/>
    </row>
    <row r="31" spans="1:6" ht="312.60000000000002" customHeight="1" x14ac:dyDescent="0.5">
      <c r="A31" s="302" t="s">
        <v>1125</v>
      </c>
      <c r="B31" s="39" t="s">
        <v>120</v>
      </c>
      <c r="C31" s="79">
        <v>1629670</v>
      </c>
      <c r="D31" s="15" t="s">
        <v>106</v>
      </c>
      <c r="E31" s="29" t="s">
        <v>1126</v>
      </c>
    </row>
    <row r="32" spans="1:6" s="23" customFormat="1" ht="15.75" x14ac:dyDescent="0.5">
      <c r="A32" s="13" t="s">
        <v>100</v>
      </c>
      <c r="B32" s="13"/>
      <c r="C32" s="345">
        <f>SUM(C28:C31)</f>
        <v>5505454</v>
      </c>
      <c r="D32" s="344"/>
      <c r="E32" s="339"/>
      <c r="F32" s="24"/>
    </row>
    <row r="33" spans="1:6" ht="15" customHeight="1" x14ac:dyDescent="0.5">
      <c r="A33" s="7"/>
      <c r="B33" s="7"/>
      <c r="C33" s="342"/>
      <c r="D33" s="7"/>
      <c r="E33" s="6"/>
    </row>
    <row r="34" spans="1:6" ht="21" x14ac:dyDescent="0.65">
      <c r="A34" s="22" t="s">
        <v>141</v>
      </c>
      <c r="B34" s="22"/>
      <c r="C34" s="341"/>
      <c r="D34" s="22"/>
      <c r="E34" s="21"/>
    </row>
    <row r="35" spans="1:6" s="4" customFormat="1" ht="66.75" customHeight="1" x14ac:dyDescent="0.45">
      <c r="A35" s="20" t="s">
        <v>84</v>
      </c>
      <c r="B35" s="19" t="s">
        <v>85</v>
      </c>
      <c r="C35" s="19" t="s">
        <v>1107</v>
      </c>
      <c r="D35" s="19" t="s">
        <v>87</v>
      </c>
      <c r="E35" s="18" t="s">
        <v>88</v>
      </c>
      <c r="F35" s="17"/>
    </row>
    <row r="36" spans="1:6" s="5" customFormat="1" ht="96.75" customHeight="1" x14ac:dyDescent="0.5">
      <c r="A36" s="15" t="s">
        <v>279</v>
      </c>
      <c r="B36" s="39" t="s">
        <v>280</v>
      </c>
      <c r="C36" s="65"/>
      <c r="D36" s="15"/>
      <c r="E36" s="29"/>
      <c r="F36" s="2"/>
    </row>
    <row r="37" spans="1:6" s="5" customFormat="1" ht="126" customHeight="1" x14ac:dyDescent="0.5">
      <c r="A37" s="15" t="s">
        <v>144</v>
      </c>
      <c r="B37" s="39"/>
      <c r="C37" s="65"/>
      <c r="D37" s="15"/>
      <c r="E37" s="27"/>
      <c r="F37" s="2"/>
    </row>
    <row r="38" spans="1:6" s="30" customFormat="1" ht="15.75" x14ac:dyDescent="0.5">
      <c r="A38" s="13" t="s">
        <v>100</v>
      </c>
      <c r="B38" s="13"/>
      <c r="C38" s="343"/>
      <c r="D38" s="26"/>
      <c r="E38" s="25"/>
      <c r="F38" s="24"/>
    </row>
    <row r="39" spans="1:6" s="5" customFormat="1" ht="15.75" x14ac:dyDescent="0.5">
      <c r="A39" s="7"/>
      <c r="B39" s="7"/>
      <c r="C39" s="342"/>
      <c r="D39" s="7"/>
      <c r="E39" s="6"/>
      <c r="F39" s="2"/>
    </row>
    <row r="40" spans="1:6" s="4" customFormat="1" ht="21" x14ac:dyDescent="0.65">
      <c r="A40" s="22" t="s">
        <v>145</v>
      </c>
      <c r="B40" s="22"/>
      <c r="C40" s="341"/>
      <c r="D40" s="22"/>
      <c r="E40" s="21"/>
      <c r="F40" s="2"/>
    </row>
    <row r="41" spans="1:6" s="4" customFormat="1" ht="66.75" customHeight="1" x14ac:dyDescent="0.45">
      <c r="A41" s="20" t="s">
        <v>84</v>
      </c>
      <c r="B41" s="19" t="s">
        <v>85</v>
      </c>
      <c r="C41" s="19" t="s">
        <v>1107</v>
      </c>
      <c r="D41" s="19" t="s">
        <v>87</v>
      </c>
      <c r="E41" s="18" t="s">
        <v>88</v>
      </c>
      <c r="F41" s="17"/>
    </row>
    <row r="42" spans="1:6" ht="247.5" customHeight="1" x14ac:dyDescent="0.5">
      <c r="A42" s="302" t="s">
        <v>1127</v>
      </c>
      <c r="B42" s="39" t="s">
        <v>120</v>
      </c>
      <c r="C42" s="16">
        <v>17000</v>
      </c>
      <c r="D42" s="15" t="s">
        <v>98</v>
      </c>
      <c r="E42" s="116" t="s">
        <v>1128</v>
      </c>
    </row>
    <row r="43" spans="1:6" s="23" customFormat="1" ht="15.75" x14ac:dyDescent="0.5">
      <c r="A43" s="13" t="s">
        <v>100</v>
      </c>
      <c r="B43" s="13"/>
      <c r="C43" s="105">
        <f>SUM(C42:C42)</f>
        <v>17000</v>
      </c>
      <c r="D43" s="340"/>
      <c r="E43" s="339"/>
      <c r="F43" s="24"/>
    </row>
    <row r="44" spans="1:6" ht="15.75" x14ac:dyDescent="0.5">
      <c r="A44" s="7"/>
      <c r="B44" s="7"/>
      <c r="C44" s="342"/>
      <c r="D44" s="7"/>
      <c r="E44" s="6"/>
    </row>
    <row r="45" spans="1:6" s="5" customFormat="1" ht="21" x14ac:dyDescent="0.65">
      <c r="A45" s="22" t="s">
        <v>150</v>
      </c>
      <c r="B45" s="22"/>
      <c r="C45" s="341"/>
      <c r="D45" s="22"/>
      <c r="E45" s="21"/>
      <c r="F45" s="2"/>
    </row>
    <row r="46" spans="1:6" s="28" customFormat="1" ht="66.75" customHeight="1" x14ac:dyDescent="0.45">
      <c r="A46" s="20" t="s">
        <v>84</v>
      </c>
      <c r="B46" s="19" t="s">
        <v>85</v>
      </c>
      <c r="C46" s="19"/>
      <c r="D46" s="19" t="s">
        <v>87</v>
      </c>
      <c r="E46" s="18" t="s">
        <v>88</v>
      </c>
      <c r="F46" s="17"/>
    </row>
    <row r="47" spans="1:6" s="4" customFormat="1" ht="227.25" customHeight="1" x14ac:dyDescent="0.5">
      <c r="A47" s="302" t="s">
        <v>1129</v>
      </c>
      <c r="B47" s="39" t="s">
        <v>120</v>
      </c>
      <c r="C47" s="16">
        <v>2900</v>
      </c>
      <c r="D47" s="15" t="s">
        <v>106</v>
      </c>
      <c r="E47" s="116" t="s">
        <v>1130</v>
      </c>
      <c r="F47" s="2"/>
    </row>
    <row r="48" spans="1:6" s="23" customFormat="1" ht="15.75" x14ac:dyDescent="0.5">
      <c r="A48" s="13" t="s">
        <v>100</v>
      </c>
      <c r="B48" s="13"/>
      <c r="C48" s="105">
        <f>SUM(C47:C47)</f>
        <v>2900</v>
      </c>
      <c r="D48" s="340"/>
      <c r="E48" s="339"/>
      <c r="F48" s="24"/>
    </row>
    <row r="49" spans="1:7" ht="15.75" x14ac:dyDescent="0.5">
      <c r="A49" s="7"/>
      <c r="B49" s="7"/>
      <c r="C49" s="342"/>
      <c r="D49" s="7"/>
      <c r="E49" s="6"/>
    </row>
    <row r="50" spans="1:7" ht="21" x14ac:dyDescent="0.65">
      <c r="A50" s="22" t="s">
        <v>154</v>
      </c>
      <c r="B50" s="22"/>
      <c r="C50" s="341"/>
      <c r="D50" s="22"/>
      <c r="E50" s="21"/>
    </row>
    <row r="51" spans="1:7" s="4" customFormat="1" ht="66.75" customHeight="1" x14ac:dyDescent="0.45">
      <c r="A51" s="20" t="s">
        <v>84</v>
      </c>
      <c r="B51" s="19" t="s">
        <v>85</v>
      </c>
      <c r="C51" s="19"/>
      <c r="D51" s="19" t="s">
        <v>87</v>
      </c>
      <c r="E51" s="18" t="s">
        <v>88</v>
      </c>
      <c r="F51" s="17"/>
    </row>
    <row r="52" spans="1:7" s="5" customFormat="1" ht="409.5" x14ac:dyDescent="0.5">
      <c r="A52" s="304" t="s">
        <v>1131</v>
      </c>
      <c r="B52" s="39" t="s">
        <v>120</v>
      </c>
      <c r="C52" s="107">
        <v>1951000</v>
      </c>
      <c r="D52" s="107" t="s">
        <v>106</v>
      </c>
      <c r="E52" s="29" t="s">
        <v>1132</v>
      </c>
      <c r="F52" s="116" t="s">
        <v>1133</v>
      </c>
    </row>
    <row r="53" spans="1:7" s="5" customFormat="1" ht="194.75" customHeight="1" x14ac:dyDescent="0.5">
      <c r="A53" s="304" t="s">
        <v>1134</v>
      </c>
      <c r="B53" s="39" t="s">
        <v>120</v>
      </c>
      <c r="C53" s="107">
        <v>190000</v>
      </c>
      <c r="D53" s="107" t="s">
        <v>106</v>
      </c>
      <c r="E53" s="116" t="s">
        <v>1135</v>
      </c>
      <c r="F53" s="116" t="s">
        <v>1136</v>
      </c>
      <c r="G53" s="195"/>
    </row>
    <row r="54" spans="1:7" s="5" customFormat="1" ht="16.149999999999999" thickBot="1" x14ac:dyDescent="0.55000000000000004">
      <c r="A54" s="13" t="s">
        <v>100</v>
      </c>
      <c r="B54" s="13"/>
      <c r="C54" s="105">
        <f>SUM(C52:C53)</f>
        <v>2141000</v>
      </c>
      <c r="D54" s="340"/>
      <c r="E54" s="339"/>
      <c r="F54" s="2"/>
    </row>
    <row r="55" spans="1:7" s="5" customFormat="1" ht="23.65" thickBot="1" x14ac:dyDescent="0.55000000000000004">
      <c r="A55" s="10" t="s">
        <v>7</v>
      </c>
      <c r="B55" s="194"/>
      <c r="C55" s="338">
        <f>SUM(C13+C24+C32+C38+C43+C48+C54)</f>
        <v>8003171.8399999999</v>
      </c>
      <c r="D55" s="337"/>
      <c r="E55" s="336"/>
      <c r="F55" s="2"/>
    </row>
    <row r="56" spans="1:7" s="4" customFormat="1" ht="13.5" customHeight="1" x14ac:dyDescent="0.5">
      <c r="A56" s="1" t="s">
        <v>164</v>
      </c>
      <c r="B56" s="1"/>
      <c r="D56" s="1"/>
      <c r="E56" s="3"/>
      <c r="F56" s="2"/>
    </row>
    <row r="57" spans="1:7" ht="15.75" x14ac:dyDescent="0.5">
      <c r="C57" s="335"/>
    </row>
    <row r="58" spans="1:7" ht="15.75" x14ac:dyDescent="0.5"/>
    <row r="59" spans="1:7" ht="15.75" x14ac:dyDescent="0.5"/>
    <row r="63" spans="1:7" ht="15.75" x14ac:dyDescent="0.5"/>
    <row r="64" spans="1:7" ht="15.75" x14ac:dyDescent="0.5">
      <c r="C64" s="334"/>
    </row>
    <row r="65" spans="3:3" ht="15.75" x14ac:dyDescent="0.5"/>
    <row r="66" spans="3:3" ht="15.75" x14ac:dyDescent="0.5"/>
    <row r="67" spans="3:3" ht="15.75" x14ac:dyDescent="0.5">
      <c r="C67" s="334"/>
    </row>
    <row r="68" spans="3:3" ht="15.75" x14ac:dyDescent="0.5"/>
    <row r="69" spans="3:3" ht="15.75" x14ac:dyDescent="0.5"/>
    <row r="78" spans="3:3" ht="15.75" x14ac:dyDescent="0.5"/>
    <row r="79" spans="3:3" ht="15.75" x14ac:dyDescent="0.5"/>
    <row r="80" spans="3:3" ht="15.75" x14ac:dyDescent="0.5"/>
    <row r="81" ht="15.75" x14ac:dyDescent="0.5"/>
    <row r="82" ht="15.75" x14ac:dyDescent="0.5"/>
    <row r="83" ht="15.75" x14ac:dyDescent="0.5"/>
    <row r="84" ht="15.75" x14ac:dyDescent="0.5"/>
  </sheetData>
  <sheetProtection formatCells="0"/>
  <protectedRanges>
    <protectedRange sqref="D5:E7 D4 A4:C7" name="Range1"/>
    <protectedRange sqref="A11:A12 C11:D12 C52:D53 C42:D42 C17:D23 C36:D37 C47:D47 C28:D28 C30:D31" name="Range2_1_1"/>
    <protectedRange sqref="A17:A23" name="Range2_3"/>
    <protectedRange sqref="A53" name="Range2_7"/>
    <protectedRange sqref="A28 A30:A31" name="Range2_4_2"/>
    <protectedRange sqref="A36" name="Range2_5"/>
    <protectedRange sqref="A42" name="Range2_6"/>
    <protectedRange sqref="E4" name="Range1_1"/>
    <protectedRange sqref="B17:B23 B36:B37 B11:B12 B42 B52:B53 B47 B28 B30:B31" name="Range2_1_1_2"/>
    <protectedRange sqref="C29:D29" name="Range2_1_1_1"/>
    <protectedRange sqref="A29" name="Range2_4_2_1"/>
    <protectedRange sqref="B29" name="Range2_1_1_2_1"/>
  </protectedRanges>
  <dataValidations count="6">
    <dataValidation allowBlank="1" showInputMessage="1" showErrorMessage="1" promptTitle="Overall narrative for the year" prompt="If the Board selects &quot;both&quot; on the above line, describe in detail how this is coordinated." sqref="E7" xr:uid="{0B6671F6-2842-4718-8EB4-BB74AC60D63E}"/>
    <dataValidation allowBlank="1" showInputMessage="1" showErrorMessage="1" promptTitle="Overall narrative for the year" prompt="Enter a description of the Board's overall plan" sqref="E5" xr:uid="{C387D8C0-1E06-4505-A3F1-244FA77E8DA0}"/>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2 E36:E37 E11:E12 E52:E53 E17:E23 E28:E31" xr:uid="{B9B775F6-18A2-499A-AC8E-826CE8F4F9C6}"/>
    <dataValidation allowBlank="1" showInputMessage="1" showErrorMessage="1" prompt="Enter a brief name or title to label the activity/activities" sqref="A52:A53 A36:A37 A11:A12 A42 A17:A23 A47 A28:A31" xr:uid="{10D76BC9-27D2-42A3-B762-8322CE1E6CCD}"/>
    <dataValidation allowBlank="1" showInputMessage="1" showErrorMessage="1" prompt="Place the activty's estimated expenditure amount in the cell._x000a_" sqref="C12 C17:C23 C47 C42 C36:C37 C52:C53 C28:C31" xr:uid="{5474A854-0A09-41C8-B319-E74FC5EC8BA5}"/>
    <dataValidation allowBlank="1" showInputMessage="1" showErrorMessage="1" promptTitle="Questions to Address:" sqref="A4:D7" xr:uid="{3A4C2FC4-E91D-4FCD-B2BE-42123197BC74}"/>
  </dataValidations>
  <printOptions horizontalCentered="1"/>
  <pageMargins left="0.25" right="0.25" top="0.61848958333333304" bottom="0.75" header="0.3" footer="0.3"/>
  <pageSetup scale="55"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ltText="CCQ 4%">
                <anchor moveWithCells="1">
                  <from>
                    <xdr:col>2</xdr:col>
                    <xdr:colOff>133350</xdr:colOff>
                    <xdr:row>79</xdr:row>
                    <xdr:rowOff>28575</xdr:rowOff>
                  </from>
                  <to>
                    <xdr:col>2</xdr:col>
                    <xdr:colOff>133350</xdr:colOff>
                    <xdr:row>79</xdr:row>
                    <xdr:rowOff>28575</xdr:rowOff>
                  </to>
                </anchor>
              </controlPr>
            </control>
          </mc:Choice>
        </mc:AlternateContent>
        <mc:AlternateContent xmlns:mc="http://schemas.openxmlformats.org/markup-compatibility/2006">
          <mc:Choice Requires="x14">
            <control shapeId="107522" r:id="rId5" name="Check Box 2">
              <controlPr defaultSize="0" autoFill="0" autoLine="0" autoPict="0" altText="CCQ 4%">
                <anchor moveWithCells="1">
                  <from>
                    <xdr:col>1</xdr:col>
                    <xdr:colOff>128588</xdr:colOff>
                    <xdr:row>49</xdr:row>
                    <xdr:rowOff>23813</xdr:rowOff>
                  </from>
                  <to>
                    <xdr:col>1</xdr:col>
                    <xdr:colOff>1033463</xdr:colOff>
                    <xdr:row>49</xdr:row>
                    <xdr:rowOff>23813</xdr:rowOff>
                  </to>
                </anchor>
              </controlPr>
            </control>
          </mc:Choice>
        </mc:AlternateContent>
        <mc:AlternateContent xmlns:mc="http://schemas.openxmlformats.org/markup-compatibility/2006">
          <mc:Choice Requires="x14">
            <control shapeId="107523" r:id="rId6" name="Check Box 3">
              <controlPr defaultSize="0" autoFill="0" autoLine="0" autoPict="0" altText="CCQ 4%">
                <anchor moveWithCells="1">
                  <from>
                    <xdr:col>1</xdr:col>
                    <xdr:colOff>147638</xdr:colOff>
                    <xdr:row>49</xdr:row>
                    <xdr:rowOff>23813</xdr:rowOff>
                  </from>
                  <to>
                    <xdr:col>1</xdr:col>
                    <xdr:colOff>1004888</xdr:colOff>
                    <xdr:row>49</xdr:row>
                    <xdr:rowOff>23813</xdr:rowOff>
                  </to>
                </anchor>
              </controlPr>
            </control>
          </mc:Choice>
        </mc:AlternateContent>
        <mc:AlternateContent xmlns:mc="http://schemas.openxmlformats.org/markup-compatibility/2006">
          <mc:Choice Requires="x14">
            <control shapeId="107524" r:id="rId7" name="Check Box 4">
              <controlPr defaultSize="0" autoFill="0" autoLine="0" autoPict="0" altText="CCQ 4%">
                <anchor moveWithCells="1">
                  <from>
                    <xdr:col>1</xdr:col>
                    <xdr:colOff>304800</xdr:colOff>
                    <xdr:row>0</xdr:row>
                    <xdr:rowOff>0</xdr:rowOff>
                  </from>
                  <to>
                    <xdr:col>1</xdr:col>
                    <xdr:colOff>1157288</xdr:colOff>
                    <xdr:row>0</xdr:row>
                    <xdr:rowOff>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BD503-E8D2-49E3-BFD5-2B541FBDE6B2}">
  <sheetPr>
    <tabColor theme="5" tint="-0.249977111117893"/>
    <pageSetUpPr fitToPage="1"/>
  </sheetPr>
  <dimension ref="A1:F96"/>
  <sheetViews>
    <sheetView topLeftCell="A52" zoomScale="70" zoomScaleNormal="70" workbookViewId="0">
      <selection activeCell="E21" sqref="E21"/>
    </sheetView>
  </sheetViews>
  <sheetFormatPr defaultColWidth="0" defaultRowHeight="0" customHeight="1" zeroHeight="1" x14ac:dyDescent="0.5"/>
  <cols>
    <col min="1" max="1" width="33.53125" style="1" customWidth="1"/>
    <col min="2" max="2" width="16.46484375" style="1" customWidth="1"/>
    <col min="3" max="3" width="22.46484375" style="1" customWidth="1"/>
    <col min="4" max="4" width="16.46484375" style="1" customWidth="1"/>
    <col min="5" max="5" width="167.33203125" style="3" customWidth="1"/>
    <col min="6" max="6" width="1.53125" style="2" hidden="1" customWidth="1"/>
    <col min="7" max="7" width="0" style="1" hidden="1" customWidth="1"/>
    <col min="8" max="16384" width="0" style="1" hidden="1"/>
  </cols>
  <sheetData>
    <row r="1" spans="1:6" s="59" customFormat="1" ht="21" x14ac:dyDescent="0.65">
      <c r="A1" s="62" t="str">
        <f>[28]Instructions!$B$8</f>
        <v>Workforce Solutions Texoma</v>
      </c>
      <c r="B1" s="62"/>
      <c r="C1" s="62"/>
      <c r="D1" s="62"/>
      <c r="E1" s="61"/>
      <c r="F1" s="60"/>
    </row>
    <row r="2" spans="1:6" s="55" customFormat="1" ht="26.1" customHeight="1" x14ac:dyDescent="0.45">
      <c r="A2" s="58" t="str">
        <f>CONCATENATE("FFY ", [28]Instructions!$B$9, " Annual Expenditure Plan")</f>
        <v>FFY 2025 Annual Expenditure Plan</v>
      </c>
      <c r="B2" s="58"/>
      <c r="C2" s="58"/>
      <c r="D2" s="58"/>
      <c r="E2" s="57"/>
      <c r="F2" s="56"/>
    </row>
    <row r="3" spans="1:6" ht="22.35" customHeight="1" x14ac:dyDescent="0.5">
      <c r="A3" s="54" t="s">
        <v>76</v>
      </c>
      <c r="B3" s="54"/>
      <c r="C3" s="54"/>
      <c r="D3" s="54"/>
      <c r="E3" s="53"/>
    </row>
    <row r="4" spans="1:6" ht="409.5" customHeight="1" x14ac:dyDescent="0.5">
      <c r="A4" s="44" t="s">
        <v>77</v>
      </c>
      <c r="B4" s="44"/>
      <c r="C4" s="44"/>
      <c r="D4" s="44"/>
      <c r="E4" s="110" t="s">
        <v>1137</v>
      </c>
    </row>
    <row r="5" spans="1:6" ht="15.75" x14ac:dyDescent="0.5">
      <c r="A5" s="51"/>
      <c r="B5" s="51"/>
      <c r="C5" s="51"/>
      <c r="D5" s="51"/>
      <c r="E5" s="50" t="s">
        <v>1138</v>
      </c>
    </row>
    <row r="6" spans="1:6" ht="20.100000000000001" customHeight="1" x14ac:dyDescent="0.5">
      <c r="A6" s="49" t="s">
        <v>79</v>
      </c>
      <c r="B6" s="48"/>
      <c r="C6" s="48"/>
      <c r="D6" s="47"/>
      <c r="E6" s="46" t="s">
        <v>9</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255.75" customHeight="1" x14ac:dyDescent="0.5">
      <c r="A11" s="302" t="s">
        <v>1139</v>
      </c>
      <c r="B11" s="39" t="s">
        <v>120</v>
      </c>
      <c r="C11" s="16">
        <v>72000</v>
      </c>
      <c r="D11" s="109" t="s">
        <v>106</v>
      </c>
      <c r="E11" s="108" t="s">
        <v>1140</v>
      </c>
      <c r="F11" s="2"/>
    </row>
    <row r="12" spans="1:6" s="4" customFormat="1" ht="240.75" customHeight="1" x14ac:dyDescent="0.5">
      <c r="A12" s="302" t="s">
        <v>1141</v>
      </c>
      <c r="B12" s="39" t="s">
        <v>120</v>
      </c>
      <c r="C12" s="16">
        <v>500</v>
      </c>
      <c r="D12" s="15" t="s">
        <v>106</v>
      </c>
      <c r="E12" s="64" t="s">
        <v>1142</v>
      </c>
      <c r="F12" s="2"/>
    </row>
    <row r="13" spans="1:6" s="30" customFormat="1" ht="15" customHeight="1" x14ac:dyDescent="0.5">
      <c r="A13" s="13" t="s">
        <v>100</v>
      </c>
      <c r="B13" s="38"/>
      <c r="C13" s="37">
        <f>SUM(C11:C12)</f>
        <v>72500</v>
      </c>
      <c r="D13" s="32"/>
      <c r="E13" s="31"/>
      <c r="F13" s="24"/>
    </row>
    <row r="14" spans="1:6" s="5" customFormat="1" ht="13.5" customHeight="1" x14ac:dyDescent="0.5">
      <c r="A14" s="7"/>
      <c r="B14" s="7"/>
      <c r="C14" s="7"/>
      <c r="D14" s="7"/>
      <c r="E14" s="6"/>
      <c r="F14" s="2"/>
    </row>
    <row r="15" spans="1:6" s="5" customFormat="1" ht="21" x14ac:dyDescent="0.65">
      <c r="A15" s="22" t="s">
        <v>1</v>
      </c>
      <c r="B15" s="22"/>
      <c r="C15" s="22"/>
      <c r="D15" s="22"/>
      <c r="E15" s="21"/>
      <c r="F15" s="2"/>
    </row>
    <row r="16" spans="1:6" s="4" customFormat="1" ht="66.599999999999994" customHeight="1" x14ac:dyDescent="0.45">
      <c r="A16" s="20" t="s">
        <v>84</v>
      </c>
      <c r="B16" s="19" t="s">
        <v>101</v>
      </c>
      <c r="C16" s="19" t="s">
        <v>86</v>
      </c>
      <c r="D16" s="19" t="s">
        <v>87</v>
      </c>
      <c r="E16" s="18" t="s">
        <v>88</v>
      </c>
      <c r="F16" s="17"/>
    </row>
    <row r="17" spans="1:6" ht="216.75" customHeight="1" x14ac:dyDescent="0.5">
      <c r="A17" s="302" t="s">
        <v>1</v>
      </c>
      <c r="B17" s="39" t="s">
        <v>120</v>
      </c>
      <c r="C17" s="16">
        <v>33150</v>
      </c>
      <c r="D17" s="15" t="s">
        <v>103</v>
      </c>
      <c r="E17" s="64" t="s">
        <v>1143</v>
      </c>
    </row>
    <row r="18" spans="1:6" ht="173.25" x14ac:dyDescent="0.5">
      <c r="A18" s="302" t="s">
        <v>1144</v>
      </c>
      <c r="B18" s="39" t="s">
        <v>120</v>
      </c>
      <c r="C18" s="16">
        <v>4000</v>
      </c>
      <c r="D18" s="15" t="s">
        <v>103</v>
      </c>
      <c r="E18" s="64" t="s">
        <v>1145</v>
      </c>
    </row>
    <row r="19" spans="1:6" ht="204.75" x14ac:dyDescent="0.5">
      <c r="A19" s="302" t="s">
        <v>1146</v>
      </c>
      <c r="B19" s="39" t="s">
        <v>120</v>
      </c>
      <c r="C19" s="16">
        <v>40500</v>
      </c>
      <c r="D19" s="15" t="s">
        <v>103</v>
      </c>
      <c r="E19" s="64" t="s">
        <v>1147</v>
      </c>
    </row>
    <row r="20" spans="1:6" ht="157.5" x14ac:dyDescent="0.5">
      <c r="A20" s="302" t="s">
        <v>1148</v>
      </c>
      <c r="B20" s="39" t="s">
        <v>120</v>
      </c>
      <c r="C20" s="16">
        <v>5000</v>
      </c>
      <c r="D20" s="15" t="s">
        <v>103</v>
      </c>
      <c r="E20" s="64" t="s">
        <v>1149</v>
      </c>
    </row>
    <row r="21" spans="1:6" ht="257.25" customHeight="1" x14ac:dyDescent="0.5">
      <c r="A21" s="302" t="s">
        <v>1150</v>
      </c>
      <c r="B21" s="39" t="s">
        <v>120</v>
      </c>
      <c r="C21" s="16">
        <v>4000</v>
      </c>
      <c r="D21" s="15" t="s">
        <v>103</v>
      </c>
      <c r="E21" s="27" t="s">
        <v>1151</v>
      </c>
    </row>
    <row r="22" spans="1:6" ht="258.75" customHeight="1" x14ac:dyDescent="0.5">
      <c r="A22" s="302" t="s">
        <v>1152</v>
      </c>
      <c r="B22" s="39" t="s">
        <v>120</v>
      </c>
      <c r="C22" s="16">
        <v>14625</v>
      </c>
      <c r="D22" s="15" t="s">
        <v>103</v>
      </c>
      <c r="E22" s="27" t="s">
        <v>1153</v>
      </c>
    </row>
    <row r="23" spans="1:6" s="23" customFormat="1" ht="14.85" customHeight="1" x14ac:dyDescent="0.5">
      <c r="A23" s="13" t="s">
        <v>100</v>
      </c>
      <c r="B23" s="38"/>
      <c r="C23" s="37">
        <f>SUM(C17:C22)</f>
        <v>101275</v>
      </c>
      <c r="D23" s="26"/>
      <c r="E23" s="25"/>
      <c r="F23" s="24"/>
    </row>
    <row r="24" spans="1:6" ht="14.85" customHeight="1" x14ac:dyDescent="0.5">
      <c r="A24" s="7"/>
      <c r="B24" s="7"/>
      <c r="C24" s="7"/>
      <c r="D24" s="7"/>
      <c r="E24" s="6"/>
    </row>
    <row r="25" spans="1:6" ht="21" x14ac:dyDescent="0.65">
      <c r="A25" s="22" t="s">
        <v>118</v>
      </c>
      <c r="B25" s="22"/>
      <c r="C25" s="22"/>
      <c r="D25" s="22"/>
      <c r="E25" s="21"/>
    </row>
    <row r="26" spans="1:6" s="28" customFormat="1" ht="66.599999999999994" customHeight="1" x14ac:dyDescent="0.45">
      <c r="A26" s="20" t="s">
        <v>84</v>
      </c>
      <c r="B26" s="19" t="s">
        <v>101</v>
      </c>
      <c r="C26" s="19" t="s">
        <v>86</v>
      </c>
      <c r="D26" s="19" t="s">
        <v>87</v>
      </c>
      <c r="E26" s="18" t="s">
        <v>88</v>
      </c>
      <c r="F26" s="17"/>
    </row>
    <row r="27" spans="1:6" s="5" customFormat="1" ht="94.5" x14ac:dyDescent="0.5">
      <c r="A27" s="302" t="s">
        <v>1154</v>
      </c>
      <c r="B27" s="39" t="s">
        <v>90</v>
      </c>
      <c r="C27" s="16">
        <v>344916</v>
      </c>
      <c r="D27" s="15" t="s">
        <v>103</v>
      </c>
      <c r="E27" s="27" t="s">
        <v>1155</v>
      </c>
      <c r="F27" s="2"/>
    </row>
    <row r="28" spans="1:6" s="5" customFormat="1" ht="94.5" x14ac:dyDescent="0.5">
      <c r="A28" s="302" t="s">
        <v>1156</v>
      </c>
      <c r="B28" s="39" t="s">
        <v>90</v>
      </c>
      <c r="C28" s="16">
        <v>2150</v>
      </c>
      <c r="D28" s="15" t="s">
        <v>106</v>
      </c>
      <c r="E28" s="27" t="s">
        <v>1157</v>
      </c>
      <c r="F28" s="2"/>
    </row>
    <row r="29" spans="1:6" s="5" customFormat="1" ht="204.75" x14ac:dyDescent="0.5">
      <c r="A29" s="302" t="s">
        <v>1158</v>
      </c>
      <c r="B29" s="39" t="s">
        <v>120</v>
      </c>
      <c r="C29" s="16">
        <v>16800</v>
      </c>
      <c r="D29" s="15" t="s">
        <v>106</v>
      </c>
      <c r="E29" s="27" t="s">
        <v>1159</v>
      </c>
      <c r="F29" s="2"/>
    </row>
    <row r="30" spans="1:6" s="5" customFormat="1" ht="110.25" x14ac:dyDescent="0.5">
      <c r="A30" s="302" t="s">
        <v>1160</v>
      </c>
      <c r="B30" s="39" t="s">
        <v>90</v>
      </c>
      <c r="C30" s="16">
        <v>66713</v>
      </c>
      <c r="D30" s="15" t="s">
        <v>91</v>
      </c>
      <c r="E30" s="27" t="s">
        <v>1161</v>
      </c>
      <c r="F30" s="2"/>
    </row>
    <row r="31" spans="1:6" ht="204.75" x14ac:dyDescent="0.5">
      <c r="A31" s="302" t="s">
        <v>1162</v>
      </c>
      <c r="B31" s="39" t="s">
        <v>120</v>
      </c>
      <c r="C31" s="16">
        <v>22000</v>
      </c>
      <c r="D31" s="15" t="s">
        <v>103</v>
      </c>
      <c r="E31" s="64" t="s">
        <v>1163</v>
      </c>
    </row>
    <row r="32" spans="1:6" ht="115.5" customHeight="1" x14ac:dyDescent="0.5">
      <c r="A32" s="302" t="s">
        <v>1164</v>
      </c>
      <c r="B32" s="39" t="s">
        <v>90</v>
      </c>
      <c r="C32" s="16">
        <v>14000</v>
      </c>
      <c r="D32" s="15" t="s">
        <v>106</v>
      </c>
      <c r="E32" s="64" t="s">
        <v>1165</v>
      </c>
    </row>
    <row r="33" spans="1:6" ht="135.75" customHeight="1" x14ac:dyDescent="0.5">
      <c r="A33" s="304" t="s">
        <v>1166</v>
      </c>
      <c r="B33" s="39" t="s">
        <v>90</v>
      </c>
      <c r="C33" s="16">
        <v>14000</v>
      </c>
      <c r="D33" s="15" t="s">
        <v>98</v>
      </c>
      <c r="E33" s="64" t="s">
        <v>1167</v>
      </c>
    </row>
    <row r="34" spans="1:6" ht="302.45" customHeight="1" x14ac:dyDescent="0.5">
      <c r="A34" s="302" t="s">
        <v>1168</v>
      </c>
      <c r="B34" s="39" t="s">
        <v>120</v>
      </c>
      <c r="C34" s="286">
        <v>121952</v>
      </c>
      <c r="D34" s="93" t="s">
        <v>91</v>
      </c>
      <c r="E34" s="106" t="s">
        <v>1169</v>
      </c>
    </row>
    <row r="35" spans="1:6" ht="285" customHeight="1" x14ac:dyDescent="0.5">
      <c r="A35" s="302" t="s">
        <v>1170</v>
      </c>
      <c r="B35" s="39" t="s">
        <v>120</v>
      </c>
      <c r="C35" s="107">
        <v>101423</v>
      </c>
      <c r="D35" s="93" t="s">
        <v>106</v>
      </c>
      <c r="E35" s="64" t="s">
        <v>1171</v>
      </c>
    </row>
    <row r="36" spans="1:6" ht="173.25" x14ac:dyDescent="0.5">
      <c r="A36" s="302" t="s">
        <v>1172</v>
      </c>
      <c r="B36" s="39" t="s">
        <v>90</v>
      </c>
      <c r="C36" s="107">
        <v>35000</v>
      </c>
      <c r="D36" s="15" t="s">
        <v>103</v>
      </c>
      <c r="E36" s="106" t="s">
        <v>1173</v>
      </c>
    </row>
    <row r="37" spans="1:6" s="23" customFormat="1" ht="15" customHeight="1" x14ac:dyDescent="0.5">
      <c r="A37" s="13" t="s">
        <v>100</v>
      </c>
      <c r="B37" s="12"/>
      <c r="C37" s="33">
        <f>SUM(C27:C36)</f>
        <v>738954</v>
      </c>
      <c r="D37" s="32"/>
      <c r="E37" s="31"/>
      <c r="F37" s="24"/>
    </row>
    <row r="38" spans="1:6" ht="15" customHeight="1" x14ac:dyDescent="0.5">
      <c r="A38" s="7"/>
      <c r="B38" s="7"/>
      <c r="C38" s="7"/>
      <c r="D38" s="7"/>
      <c r="E38" s="6"/>
    </row>
    <row r="39" spans="1:6" ht="21" x14ac:dyDescent="0.65">
      <c r="A39" s="22" t="s">
        <v>141</v>
      </c>
      <c r="B39" s="22"/>
      <c r="C39" s="22"/>
      <c r="D39" s="22"/>
      <c r="E39" s="21"/>
    </row>
    <row r="40" spans="1:6" s="4" customFormat="1" ht="66.599999999999994" customHeight="1" x14ac:dyDescent="0.45">
      <c r="A40" s="20" t="s">
        <v>84</v>
      </c>
      <c r="B40" s="19" t="s">
        <v>101</v>
      </c>
      <c r="C40" s="19" t="s">
        <v>86</v>
      </c>
      <c r="D40" s="19" t="s">
        <v>87</v>
      </c>
      <c r="E40" s="18" t="s">
        <v>88</v>
      </c>
      <c r="F40" s="17"/>
    </row>
    <row r="41" spans="1:6" s="5" customFormat="1" ht="137.1" customHeight="1" x14ac:dyDescent="0.5">
      <c r="A41" s="302" t="s">
        <v>450</v>
      </c>
      <c r="B41" s="39" t="s">
        <v>90</v>
      </c>
      <c r="C41" s="16">
        <v>16875</v>
      </c>
      <c r="D41" s="15" t="s">
        <v>103</v>
      </c>
      <c r="E41" s="64" t="s">
        <v>1174</v>
      </c>
      <c r="F41" s="2"/>
    </row>
    <row r="42" spans="1:6" s="5" customFormat="1" ht="166.5" customHeight="1" x14ac:dyDescent="0.5">
      <c r="A42" s="275" t="s">
        <v>1175</v>
      </c>
      <c r="B42" s="276" t="s">
        <v>90</v>
      </c>
      <c r="C42" s="282">
        <v>0</v>
      </c>
      <c r="D42" s="275" t="s">
        <v>106</v>
      </c>
      <c r="E42" s="288" t="s">
        <v>1176</v>
      </c>
      <c r="F42" s="2"/>
    </row>
    <row r="43" spans="1:6" s="30" customFormat="1" ht="15.75" x14ac:dyDescent="0.5">
      <c r="A43" s="13" t="s">
        <v>100</v>
      </c>
      <c r="B43" s="12"/>
      <c r="C43" s="11">
        <f>SUM(C41:C42)</f>
        <v>16875</v>
      </c>
      <c r="D43" s="26"/>
      <c r="E43" s="25"/>
      <c r="F43" s="24"/>
    </row>
    <row r="44" spans="1:6" s="5" customFormat="1" ht="15.75" x14ac:dyDescent="0.5">
      <c r="A44" s="7"/>
      <c r="B44" s="7"/>
      <c r="C44" s="7"/>
      <c r="D44" s="7"/>
      <c r="E44" s="6"/>
      <c r="F44" s="2"/>
    </row>
    <row r="45" spans="1:6" s="4" customFormat="1" ht="21" x14ac:dyDescent="0.65">
      <c r="A45" s="22" t="s">
        <v>145</v>
      </c>
      <c r="B45" s="22"/>
      <c r="C45" s="22"/>
      <c r="D45" s="22"/>
      <c r="E45" s="21"/>
      <c r="F45" s="2"/>
    </row>
    <row r="46" spans="1:6" s="4" customFormat="1" ht="66.599999999999994" customHeight="1" x14ac:dyDescent="0.45">
      <c r="A46" s="20" t="s">
        <v>84</v>
      </c>
      <c r="B46" s="19" t="s">
        <v>101</v>
      </c>
      <c r="C46" s="19" t="s">
        <v>86</v>
      </c>
      <c r="D46" s="19" t="s">
        <v>87</v>
      </c>
      <c r="E46" s="18" t="s">
        <v>88</v>
      </c>
      <c r="F46" s="17"/>
    </row>
    <row r="47" spans="1:6" ht="120.75" customHeight="1" x14ac:dyDescent="0.5">
      <c r="A47" s="302" t="s">
        <v>1177</v>
      </c>
      <c r="B47" s="39" t="s">
        <v>90</v>
      </c>
      <c r="C47" s="16">
        <v>12000</v>
      </c>
      <c r="D47" s="15" t="s">
        <v>103</v>
      </c>
      <c r="E47" s="64" t="s">
        <v>1178</v>
      </c>
    </row>
    <row r="48" spans="1:6" s="23" customFormat="1" ht="15.75" x14ac:dyDescent="0.5">
      <c r="A48" s="13" t="s">
        <v>100</v>
      </c>
      <c r="B48" s="12"/>
      <c r="C48" s="105">
        <f>SUM(C47:C47)</f>
        <v>12000</v>
      </c>
      <c r="D48" s="26"/>
      <c r="E48" s="25"/>
      <c r="F48" s="24"/>
    </row>
    <row r="49" spans="1:6" ht="15.75" x14ac:dyDescent="0.5">
      <c r="A49" s="7"/>
      <c r="B49" s="7"/>
      <c r="C49" s="7"/>
      <c r="D49" s="7"/>
      <c r="E49" s="6"/>
    </row>
    <row r="50" spans="1:6" s="5" customFormat="1" ht="21" x14ac:dyDescent="0.65">
      <c r="A50" s="22" t="s">
        <v>150</v>
      </c>
      <c r="B50" s="22"/>
      <c r="C50" s="22"/>
      <c r="D50" s="22"/>
      <c r="E50" s="21"/>
      <c r="F50" s="2"/>
    </row>
    <row r="51" spans="1:6" s="28" customFormat="1" ht="66.599999999999994" customHeight="1" x14ac:dyDescent="0.45">
      <c r="A51" s="20" t="s">
        <v>84</v>
      </c>
      <c r="B51" s="19" t="s">
        <v>101</v>
      </c>
      <c r="C51" s="19" t="s">
        <v>86</v>
      </c>
      <c r="D51" s="19" t="s">
        <v>87</v>
      </c>
      <c r="E51" s="18" t="s">
        <v>88</v>
      </c>
      <c r="F51" s="17"/>
    </row>
    <row r="52" spans="1:6" s="4" customFormat="1" ht="157.5" x14ac:dyDescent="0.5">
      <c r="A52" s="302" t="s">
        <v>1179</v>
      </c>
      <c r="B52" s="39" t="s">
        <v>120</v>
      </c>
      <c r="C52" s="16">
        <v>3000</v>
      </c>
      <c r="D52" s="15" t="s">
        <v>91</v>
      </c>
      <c r="E52" s="64" t="s">
        <v>1180</v>
      </c>
      <c r="F52" s="2"/>
    </row>
    <row r="53" spans="1:6" s="23" customFormat="1" ht="15.75" x14ac:dyDescent="0.5">
      <c r="A53" s="13" t="s">
        <v>100</v>
      </c>
      <c r="B53" s="12"/>
      <c r="C53" s="11">
        <f>SUM(C52:C52)</f>
        <v>3000</v>
      </c>
      <c r="D53" s="26"/>
      <c r="E53" s="25"/>
      <c r="F53" s="24"/>
    </row>
    <row r="54" spans="1:6" ht="15.75" x14ac:dyDescent="0.5">
      <c r="A54" s="7"/>
      <c r="B54" s="7"/>
      <c r="C54" s="7"/>
      <c r="D54" s="7"/>
      <c r="E54" s="6"/>
    </row>
    <row r="55" spans="1:6" ht="21" x14ac:dyDescent="0.65">
      <c r="A55" s="22" t="s">
        <v>154</v>
      </c>
      <c r="B55" s="22"/>
      <c r="C55" s="22"/>
      <c r="D55" s="22"/>
      <c r="E55" s="21"/>
    </row>
    <row r="56" spans="1:6" s="4" customFormat="1" ht="66.599999999999994" customHeight="1" x14ac:dyDescent="0.45">
      <c r="A56" s="20" t="s">
        <v>84</v>
      </c>
      <c r="B56" s="19" t="s">
        <v>101</v>
      </c>
      <c r="C56" s="19" t="s">
        <v>86</v>
      </c>
      <c r="D56" s="19" t="s">
        <v>87</v>
      </c>
      <c r="E56" s="18" t="s">
        <v>88</v>
      </c>
      <c r="F56" s="17"/>
    </row>
    <row r="57" spans="1:6" s="5" customFormat="1" ht="197.25" customHeight="1" x14ac:dyDescent="0.5">
      <c r="A57" s="275" t="s">
        <v>1181</v>
      </c>
      <c r="B57" s="276" t="s">
        <v>90</v>
      </c>
      <c r="C57" s="282">
        <v>0</v>
      </c>
      <c r="D57" s="275" t="s">
        <v>91</v>
      </c>
      <c r="E57" s="415" t="s">
        <v>1182</v>
      </c>
      <c r="F57" s="2"/>
    </row>
    <row r="58" spans="1:6" s="5" customFormat="1" ht="16.149999999999999" thickBot="1" x14ac:dyDescent="0.55000000000000004">
      <c r="A58" s="13" t="s">
        <v>100</v>
      </c>
      <c r="B58" s="12"/>
      <c r="C58" s="11">
        <f>SUM(C57:C57)</f>
        <v>0</v>
      </c>
      <c r="D58" s="7"/>
      <c r="E58" s="6"/>
      <c r="F58" s="2"/>
    </row>
    <row r="59" spans="1:6" s="5" customFormat="1" ht="23.65" thickBot="1" x14ac:dyDescent="0.55000000000000004">
      <c r="A59" s="10" t="s">
        <v>7</v>
      </c>
      <c r="B59" s="9"/>
      <c r="C59" s="8">
        <f>SUM(C58,C53,C48,C43,C37,C23,C13)</f>
        <v>944604</v>
      </c>
      <c r="D59" s="7"/>
      <c r="E59" s="104"/>
      <c r="F59" s="2"/>
    </row>
    <row r="60" spans="1:6" s="4" customFormat="1" ht="13.35" customHeight="1" x14ac:dyDescent="0.5">
      <c r="A60" s="1" t="s">
        <v>164</v>
      </c>
      <c r="B60" s="1"/>
      <c r="C60" s="1"/>
      <c r="D60" s="1"/>
      <c r="E60" s="3"/>
      <c r="F60" s="2"/>
    </row>
    <row r="61" spans="1:6" ht="15.75" x14ac:dyDescent="0.5"/>
    <row r="62" spans="1:6" ht="15.75" x14ac:dyDescent="0.5"/>
    <row r="63" spans="1:6" ht="15.75" x14ac:dyDescent="0.5"/>
    <row r="64" spans="1:6" ht="15.75" x14ac:dyDescent="0.5"/>
    <row r="66" ht="15.75" x14ac:dyDescent="0.5"/>
    <row r="67" ht="15.75" x14ac:dyDescent="0.5"/>
    <row r="68" ht="15.75" x14ac:dyDescent="0.5"/>
    <row r="69" ht="15.75" x14ac:dyDescent="0.5"/>
    <row r="70" ht="15.75" x14ac:dyDescent="0.5"/>
    <row r="71" ht="15.75" x14ac:dyDescent="0.5"/>
    <row r="72" ht="15.75" x14ac:dyDescent="0.5"/>
    <row r="73" ht="15.75" x14ac:dyDescent="0.5"/>
    <row r="77" ht="15.75" x14ac:dyDescent="0.5"/>
    <row r="78" ht="15.75" x14ac:dyDescent="0.5"/>
    <row r="79" ht="15.75" x14ac:dyDescent="0.5"/>
    <row r="80" ht="15.75" x14ac:dyDescent="0.5"/>
    <row r="81" ht="15.75" x14ac:dyDescent="0.5"/>
    <row r="82" ht="15.75" x14ac:dyDescent="0.5"/>
    <row r="83" ht="15.75" x14ac:dyDescent="0.5"/>
    <row r="84" ht="15.75" x14ac:dyDescent="0.5"/>
    <row r="85" ht="15.75" x14ac:dyDescent="0.5"/>
    <row r="86" ht="15.75" x14ac:dyDescent="0.5"/>
    <row r="87" ht="15.75" x14ac:dyDescent="0.5"/>
    <row r="88" ht="15.75" x14ac:dyDescent="0.5"/>
    <row r="89" ht="15.75" x14ac:dyDescent="0.5"/>
    <row r="90" ht="15.75" x14ac:dyDescent="0.5"/>
    <row r="91" ht="15.75" x14ac:dyDescent="0.5"/>
    <row r="92" ht="15.75" x14ac:dyDescent="0.5"/>
    <row r="93" ht="15.75" x14ac:dyDescent="0.5"/>
    <row r="94" ht="15.75" x14ac:dyDescent="0.5"/>
    <row r="95" ht="15.75" x14ac:dyDescent="0.5"/>
    <row r="96" ht="15.75" x14ac:dyDescent="0.5"/>
  </sheetData>
  <sheetProtection formatCells="0"/>
  <protectedRanges>
    <protectedRange sqref="G13:XFD15 A57 E57" name="Range2"/>
    <protectedRange sqref="A5:E7 A4:D4" name="Range1"/>
    <protectedRange sqref="E4" name="Range1_2_1"/>
    <protectedRange sqref="B47:D47 B52:D52 A11:C11 B27:D36 B12:D12 B17:D22 B41:D42 B57:D57" name="Range2_1_1"/>
    <protectedRange sqref="A12 A17:A22" name="Range2_3"/>
    <protectedRange sqref="E27:E30 A27:A36" name="Range2_4_2"/>
    <protectedRange sqref="A41:A42" name="Range2_5"/>
    <protectedRange sqref="A47" name="Range2_6"/>
  </protectedRanges>
  <dataValidations count="6">
    <dataValidation allowBlank="1" showInputMessage="1" showErrorMessage="1" prompt="Enter a brief name or title to label the activity/activities" sqref="A47 A52 A27:A36 A41:A42 A17:A22 A11:A12 A57" xr:uid="{5530B700-E930-4817-A1B4-20DB9EEAF02F}"/>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7 E27:E36 E52 E17:E22 E41:E42 D11 E12 E57" xr:uid="{5E7B13BC-F030-47E9-BAB3-4B9D2E546C39}"/>
    <dataValidation allowBlank="1" showInputMessage="1" showErrorMessage="1" promptTitle="Questions to Address:" sqref="A4:D7" xr:uid="{B10F394E-7DB6-478C-834C-86802D051443}"/>
    <dataValidation allowBlank="1" showInputMessage="1" showErrorMessage="1" promptTitle="Overall narrative for the year" prompt="Enter a description of the Board's overall plan" sqref="E4:E5" xr:uid="{93C0AE24-BD0D-4343-A73D-3FD64D740B6E}"/>
    <dataValidation allowBlank="1" showInputMessage="1" showErrorMessage="1" promptTitle="Overall narrative for the year" prompt="If the Board selects &quot;both&quot; on the above line, describe in detail how this is coordinated." sqref="E7" xr:uid="{9B28210B-C9A7-418C-9CB0-73FAA92033C5}"/>
    <dataValidation allowBlank="1" showInputMessage="1" showErrorMessage="1" prompt="Place the activty's estimated expenditure amount in the cell._x000a_" sqref="C17:C22 C27:C36 C47 C52 C41:C42 C11:C12 C57" xr:uid="{490CCDDC-24D1-4893-9F46-304D3E3A3543}"/>
  </dataValidations>
  <printOptions horizontalCentered="1"/>
  <pageMargins left="0.25" right="0.25" top="0.61848958333333304" bottom="0.75" header="0.3" footer="0.3"/>
  <pageSetup scale="53"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5170" r:id="rId4" name="Check Box 2">
              <controlPr defaultSize="0" autoFill="0" autoLine="0" autoPict="0" altText="CCQ 4%">
                <anchor moveWithCells="1">
                  <from>
                    <xdr:col>1</xdr:col>
                    <xdr:colOff>304800</xdr:colOff>
                    <xdr:row>1048576</xdr:row>
                    <xdr:rowOff>161925</xdr:rowOff>
                  </from>
                  <to>
                    <xdr:col>2</xdr:col>
                    <xdr:colOff>4763</xdr:colOff>
                    <xdr:row>1048576</xdr:row>
                    <xdr:rowOff>161925</xdr:rowOff>
                  </to>
                </anchor>
              </controlPr>
            </control>
          </mc:Choice>
        </mc:AlternateContent>
        <mc:AlternateContent xmlns:mc="http://schemas.openxmlformats.org/markup-compatibility/2006">
          <mc:Choice Requires="x14">
            <control shapeId="135171" r:id="rId5" name="Check Box 3">
              <controlPr defaultSize="0" autoFill="0" autoLine="0" autoPict="0" altText="CCQ 4%">
                <anchor moveWithCells="1">
                  <from>
                    <xdr:col>1</xdr:col>
                    <xdr:colOff>280988</xdr:colOff>
                    <xdr:row>1048576</xdr:row>
                    <xdr:rowOff>161925</xdr:rowOff>
                  </from>
                  <to>
                    <xdr:col>2</xdr:col>
                    <xdr:colOff>28575</xdr:colOff>
                    <xdr:row>1048576</xdr:row>
                    <xdr:rowOff>161925</xdr:rowOff>
                  </to>
                </anchor>
              </controlPr>
            </control>
          </mc:Choice>
        </mc:AlternateContent>
        <mc:AlternateContent xmlns:mc="http://schemas.openxmlformats.org/markup-compatibility/2006">
          <mc:Choice Requires="x14">
            <control shapeId="135172" r:id="rId6" name="Check Box 4">
              <controlPr defaultSize="0" autoFill="0" autoLine="0" autoPict="0" altText="CCQ 4%">
                <anchor moveWithCells="1">
                  <from>
                    <xdr:col>1</xdr:col>
                    <xdr:colOff>304800</xdr:colOff>
                    <xdr:row>1048576</xdr:row>
                    <xdr:rowOff>161925</xdr:rowOff>
                  </from>
                  <to>
                    <xdr:col>2</xdr:col>
                    <xdr:colOff>4763</xdr:colOff>
                    <xdr:row>1048576</xdr:row>
                    <xdr:rowOff>161925</xdr:rowOff>
                  </to>
                </anchor>
              </controlPr>
            </control>
          </mc:Choice>
        </mc:AlternateContent>
        <mc:AlternateContent xmlns:mc="http://schemas.openxmlformats.org/markup-compatibility/2006">
          <mc:Choice Requires="x14">
            <control shapeId="135173" r:id="rId7" name="Check Box 5">
              <controlPr defaultSize="0" autoFill="0" autoLine="0" autoPict="0" altText="CCQ 4%">
                <anchor moveWithCells="1">
                  <from>
                    <xdr:col>1</xdr:col>
                    <xdr:colOff>295275</xdr:colOff>
                    <xdr:row>56</xdr:row>
                    <xdr:rowOff>223838</xdr:rowOff>
                  </from>
                  <to>
                    <xdr:col>1</xdr:col>
                    <xdr:colOff>1171575</xdr:colOff>
                    <xdr:row>56</xdr:row>
                    <xdr:rowOff>223838</xdr:rowOff>
                  </to>
                </anchor>
              </controlPr>
            </control>
          </mc:Choice>
        </mc:AlternateContent>
        <mc:AlternateContent xmlns:mc="http://schemas.openxmlformats.org/markup-compatibility/2006">
          <mc:Choice Requires="x14">
            <control shapeId="135174" r:id="rId8" name="Check Box 6">
              <controlPr defaultSize="0" autoFill="0" autoLine="0" autoPict="0" altText="CCQ 4%">
                <anchor moveWithCells="1">
                  <from>
                    <xdr:col>1</xdr:col>
                    <xdr:colOff>304800</xdr:colOff>
                    <xdr:row>1048576</xdr:row>
                    <xdr:rowOff>161925</xdr:rowOff>
                  </from>
                  <to>
                    <xdr:col>2</xdr:col>
                    <xdr:colOff>4763</xdr:colOff>
                    <xdr:row>1048576</xdr:row>
                    <xdr:rowOff>161925</xdr:rowOff>
                  </to>
                </anchor>
              </controlPr>
            </control>
          </mc:Choice>
        </mc:AlternateContent>
        <mc:AlternateContent xmlns:mc="http://schemas.openxmlformats.org/markup-compatibility/2006">
          <mc:Choice Requires="x14">
            <control shapeId="135175" r:id="rId9" name="Check Box 7">
              <controlPr defaultSize="0" autoFill="0" autoLine="0" autoPict="0" altText="CCQ 4%">
                <anchor moveWithCells="1">
                  <from>
                    <xdr:col>1</xdr:col>
                    <xdr:colOff>280988</xdr:colOff>
                    <xdr:row>1048576</xdr:row>
                    <xdr:rowOff>161925</xdr:rowOff>
                  </from>
                  <to>
                    <xdr:col>2</xdr:col>
                    <xdr:colOff>28575</xdr:colOff>
                    <xdr:row>1048576</xdr:row>
                    <xdr:rowOff>161925</xdr:rowOff>
                  </to>
                </anchor>
              </controlPr>
            </control>
          </mc:Choice>
        </mc:AlternateContent>
        <mc:AlternateContent xmlns:mc="http://schemas.openxmlformats.org/markup-compatibility/2006">
          <mc:Choice Requires="x14">
            <control shapeId="135176" r:id="rId10" name="Check Box 8">
              <controlPr defaultSize="0" autoFill="0" autoLine="0" autoPict="0" altText="CCQ 4%">
                <anchor moveWithCells="1">
                  <from>
                    <xdr:col>1</xdr:col>
                    <xdr:colOff>304800</xdr:colOff>
                    <xdr:row>1048576</xdr:row>
                    <xdr:rowOff>161925</xdr:rowOff>
                  </from>
                  <to>
                    <xdr:col>2</xdr:col>
                    <xdr:colOff>4763</xdr:colOff>
                    <xdr:row>1048576</xdr:row>
                    <xdr:rowOff>161925</xdr:rowOff>
                  </to>
                </anchor>
              </controlPr>
            </control>
          </mc:Choice>
        </mc:AlternateContent>
        <mc:AlternateContent xmlns:mc="http://schemas.openxmlformats.org/markup-compatibility/2006">
          <mc:Choice Requires="x14">
            <control shapeId="135177" r:id="rId11" name="Check Box 9">
              <controlPr defaultSize="0" autoFill="0" autoLine="0" autoPict="0" altText="CCQ 4%">
                <anchor moveWithCells="1">
                  <from>
                    <xdr:col>1</xdr:col>
                    <xdr:colOff>295275</xdr:colOff>
                    <xdr:row>56</xdr:row>
                    <xdr:rowOff>223838</xdr:rowOff>
                  </from>
                  <to>
                    <xdr:col>1</xdr:col>
                    <xdr:colOff>1171575</xdr:colOff>
                    <xdr:row>56</xdr:row>
                    <xdr:rowOff>223838</xdr:rowOff>
                  </to>
                </anchor>
              </controlPr>
            </control>
          </mc:Choice>
        </mc:AlternateContent>
        <mc:AlternateContent xmlns:mc="http://schemas.openxmlformats.org/markup-compatibility/2006">
          <mc:Choice Requires="x14">
            <control shapeId="135178" r:id="rId12" name="Check Box 10">
              <controlPr defaultSize="0" autoFill="0" autoLine="0" autoPict="0" altText="CCQ 4%">
                <anchor moveWithCells="1">
                  <from>
                    <xdr:col>1</xdr:col>
                    <xdr:colOff>328613</xdr:colOff>
                    <xdr:row>21</xdr:row>
                    <xdr:rowOff>185738</xdr:rowOff>
                  </from>
                  <to>
                    <xdr:col>2</xdr:col>
                    <xdr:colOff>23813</xdr:colOff>
                    <xdr:row>21</xdr:row>
                    <xdr:rowOff>185738</xdr:rowOff>
                  </to>
                </anchor>
              </controlPr>
            </control>
          </mc:Choice>
        </mc:AlternateContent>
        <mc:AlternateContent xmlns:mc="http://schemas.openxmlformats.org/markup-compatibility/2006">
          <mc:Choice Requires="x14">
            <control shapeId="135179" r:id="rId13" name="Check Box 11">
              <controlPr defaultSize="0" autoFill="0" autoLine="0" autoPict="0" altText="CCQ 4%">
                <anchor moveWithCells="1">
                  <from>
                    <xdr:col>1</xdr:col>
                    <xdr:colOff>304800</xdr:colOff>
                    <xdr:row>21</xdr:row>
                    <xdr:rowOff>185738</xdr:rowOff>
                  </from>
                  <to>
                    <xdr:col>2</xdr:col>
                    <xdr:colOff>47625</xdr:colOff>
                    <xdr:row>21</xdr:row>
                    <xdr:rowOff>185738</xdr:rowOff>
                  </to>
                </anchor>
              </controlPr>
            </control>
          </mc:Choice>
        </mc:AlternateContent>
        <mc:AlternateContent xmlns:mc="http://schemas.openxmlformats.org/markup-compatibility/2006">
          <mc:Choice Requires="x14">
            <control shapeId="135180" r:id="rId14" name="Check Box 12">
              <controlPr defaultSize="0" autoFill="0" autoLine="0" autoPict="0" altText="CCQ 4%">
                <anchor moveWithCells="1">
                  <from>
                    <xdr:col>1</xdr:col>
                    <xdr:colOff>328613</xdr:colOff>
                    <xdr:row>21</xdr:row>
                    <xdr:rowOff>185738</xdr:rowOff>
                  </from>
                  <to>
                    <xdr:col>2</xdr:col>
                    <xdr:colOff>23813</xdr:colOff>
                    <xdr:row>21</xdr:row>
                    <xdr:rowOff>185738</xdr:rowOff>
                  </to>
                </anchor>
              </controlPr>
            </control>
          </mc:Choice>
        </mc:AlternateContent>
        <mc:AlternateContent xmlns:mc="http://schemas.openxmlformats.org/markup-compatibility/2006">
          <mc:Choice Requires="x14">
            <control shapeId="135181" r:id="rId15" name="Check Box 13">
              <controlPr defaultSize="0" autoFill="0" autoLine="0" autoPict="0" altText="CCQ 4%">
                <anchor moveWithCells="1">
                  <from>
                    <xdr:col>1</xdr:col>
                    <xdr:colOff>295275</xdr:colOff>
                    <xdr:row>12</xdr:row>
                    <xdr:rowOff>28575</xdr:rowOff>
                  </from>
                  <to>
                    <xdr:col>1</xdr:col>
                    <xdr:colOff>1166813</xdr:colOff>
                    <xdr:row>12</xdr:row>
                    <xdr:rowOff>28575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E138-FD79-42ED-89B0-37B0E63A036E}">
  <sheetPr>
    <tabColor theme="5" tint="-0.249977111117893"/>
    <pageSetUpPr fitToPage="1"/>
  </sheetPr>
  <dimension ref="A1:F77"/>
  <sheetViews>
    <sheetView topLeftCell="A45" zoomScale="70" zoomScaleNormal="70" workbookViewId="0">
      <selection activeCell="A27" sqref="A27"/>
    </sheetView>
  </sheetViews>
  <sheetFormatPr defaultColWidth="0" defaultRowHeight="15.75" zeroHeight="1" x14ac:dyDescent="0.5"/>
  <cols>
    <col min="1" max="1" width="33.53125" style="1" customWidth="1"/>
    <col min="2" max="2" width="16.46484375" style="1" customWidth="1"/>
    <col min="3" max="3" width="25.86328125" style="1" bestFit="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c r="B1" s="62"/>
      <c r="C1" s="62"/>
      <c r="D1" s="62"/>
      <c r="E1" s="61"/>
      <c r="F1" s="60"/>
    </row>
    <row r="2" spans="1:6" s="55" customFormat="1" ht="26.1" customHeight="1" x14ac:dyDescent="0.45">
      <c r="A2" s="58" t="str">
        <f>CONCATENATE("FFY ", [29]Instructions!$B$9, " Annual Expenditure Plan")</f>
        <v>FFY 2025 Annual Expenditure Plan</v>
      </c>
      <c r="B2" s="58"/>
      <c r="C2" s="58"/>
      <c r="D2" s="58"/>
      <c r="E2" s="57"/>
      <c r="F2" s="56"/>
    </row>
    <row r="3" spans="1:6" ht="22.35" customHeight="1" x14ac:dyDescent="0.5">
      <c r="A3" s="54" t="s">
        <v>76</v>
      </c>
      <c r="B3" s="54"/>
      <c r="C3" s="54"/>
      <c r="D3" s="54"/>
      <c r="E3" s="53"/>
    </row>
    <row r="4" spans="1:6" ht="141.75" x14ac:dyDescent="0.5">
      <c r="A4" s="44" t="s">
        <v>77</v>
      </c>
      <c r="B4" s="44"/>
      <c r="C4" s="44"/>
      <c r="D4" s="44"/>
      <c r="E4" s="52" t="s">
        <v>1183</v>
      </c>
    </row>
    <row r="5" spans="1:6" x14ac:dyDescent="0.5">
      <c r="A5" s="51"/>
      <c r="B5" s="51"/>
      <c r="C5" s="51"/>
      <c r="D5" s="51"/>
      <c r="E5" s="50"/>
    </row>
    <row r="6" spans="1:6" ht="20.100000000000001" customHeight="1" x14ac:dyDescent="0.5">
      <c r="A6" s="49" t="s">
        <v>79</v>
      </c>
      <c r="B6" s="48"/>
      <c r="C6" s="48"/>
      <c r="D6" s="47"/>
      <c r="E6" s="46" t="s">
        <v>9</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78.75" x14ac:dyDescent="0.5">
      <c r="A11" s="15" t="s">
        <v>1184</v>
      </c>
      <c r="B11" s="39" t="s">
        <v>174</v>
      </c>
      <c r="C11" s="16">
        <v>47377</v>
      </c>
      <c r="D11" s="70" t="s">
        <v>103</v>
      </c>
      <c r="E11" s="40" t="s">
        <v>1185</v>
      </c>
      <c r="F11" s="2"/>
    </row>
    <row r="12" spans="1:6" s="4" customFormat="1" ht="126" x14ac:dyDescent="0.5">
      <c r="A12" s="15" t="s">
        <v>1186</v>
      </c>
      <c r="B12" s="39" t="s">
        <v>1187</v>
      </c>
      <c r="C12" s="16">
        <v>226947</v>
      </c>
      <c r="D12" s="39" t="s">
        <v>91</v>
      </c>
      <c r="E12" s="29" t="s">
        <v>1188</v>
      </c>
      <c r="F12" s="2"/>
    </row>
    <row r="13" spans="1:6" s="30" customFormat="1" ht="15" customHeight="1" x14ac:dyDescent="0.5">
      <c r="A13" s="13" t="s">
        <v>100</v>
      </c>
      <c r="B13" s="38"/>
      <c r="C13" s="37">
        <f>SUM(C11:C12)</f>
        <v>274324</v>
      </c>
      <c r="D13" s="32"/>
      <c r="E13" s="31"/>
      <c r="F13" s="24"/>
    </row>
    <row r="14" spans="1:6" s="5" customFormat="1" ht="15" customHeight="1" x14ac:dyDescent="0.5">
      <c r="A14" s="7"/>
      <c r="B14" s="7"/>
      <c r="C14" s="7"/>
      <c r="D14" s="7"/>
      <c r="E14" s="6"/>
      <c r="F14" s="2"/>
    </row>
    <row r="15" spans="1:6" s="5" customFormat="1" ht="21" x14ac:dyDescent="0.65">
      <c r="A15" s="22" t="s">
        <v>1</v>
      </c>
      <c r="B15" s="22"/>
      <c r="C15" s="22"/>
      <c r="D15" s="22"/>
      <c r="E15" s="21"/>
      <c r="F15" s="2"/>
    </row>
    <row r="16" spans="1:6" s="4" customFormat="1" ht="66.599999999999994" customHeight="1" x14ac:dyDescent="0.45">
      <c r="A16" s="20" t="s">
        <v>84</v>
      </c>
      <c r="B16" s="19" t="s">
        <v>101</v>
      </c>
      <c r="C16" s="19" t="s">
        <v>86</v>
      </c>
      <c r="D16" s="19" t="s">
        <v>87</v>
      </c>
      <c r="E16" s="18" t="s">
        <v>88</v>
      </c>
      <c r="F16" s="17"/>
    </row>
    <row r="17" spans="1:6" ht="132" customHeight="1" x14ac:dyDescent="0.5">
      <c r="A17" s="15" t="s">
        <v>1189</v>
      </c>
      <c r="B17" s="39" t="s">
        <v>174</v>
      </c>
      <c r="C17" s="16">
        <v>46250</v>
      </c>
      <c r="D17" s="15" t="s">
        <v>103</v>
      </c>
      <c r="E17" s="29" t="s">
        <v>1190</v>
      </c>
    </row>
    <row r="18" spans="1:6" ht="110.25" x14ac:dyDescent="0.5">
      <c r="A18" s="15" t="s">
        <v>381</v>
      </c>
      <c r="B18" s="39" t="s">
        <v>174</v>
      </c>
      <c r="C18" s="16">
        <v>23638</v>
      </c>
      <c r="D18" s="15" t="s">
        <v>91</v>
      </c>
      <c r="E18" s="29" t="s">
        <v>1191</v>
      </c>
    </row>
    <row r="19" spans="1:6" s="23" customFormat="1" ht="14.85" customHeight="1" x14ac:dyDescent="0.5">
      <c r="A19" s="13" t="s">
        <v>100</v>
      </c>
      <c r="B19" s="38"/>
      <c r="C19" s="37">
        <f>SUM(C17:C18)</f>
        <v>69888</v>
      </c>
      <c r="D19" s="26"/>
      <c r="E19" s="25"/>
      <c r="F19" s="24"/>
    </row>
    <row r="20" spans="1:6" ht="14.85" customHeight="1" x14ac:dyDescent="0.5">
      <c r="A20" s="7"/>
      <c r="B20" s="7"/>
      <c r="C20" s="7"/>
      <c r="D20" s="7"/>
      <c r="E20" s="6"/>
    </row>
    <row r="21" spans="1:6" ht="21" x14ac:dyDescent="0.65">
      <c r="A21" s="22" t="s">
        <v>118</v>
      </c>
      <c r="B21" s="22"/>
      <c r="C21" s="22"/>
      <c r="D21" s="22"/>
      <c r="E21" s="21"/>
    </row>
    <row r="22" spans="1:6" s="28" customFormat="1" ht="66.599999999999994" customHeight="1" x14ac:dyDescent="0.45">
      <c r="A22" s="20" t="s">
        <v>84</v>
      </c>
      <c r="B22" s="19" t="s">
        <v>101</v>
      </c>
      <c r="C22" s="19" t="s">
        <v>86</v>
      </c>
      <c r="D22" s="19" t="s">
        <v>87</v>
      </c>
      <c r="E22" s="18" t="s">
        <v>88</v>
      </c>
      <c r="F22" s="17"/>
    </row>
    <row r="23" spans="1:6" s="5" customFormat="1" ht="153" customHeight="1" x14ac:dyDescent="0.5">
      <c r="A23" s="15" t="s">
        <v>1192</v>
      </c>
      <c r="B23" s="39" t="s">
        <v>174</v>
      </c>
      <c r="C23" s="16">
        <v>421746</v>
      </c>
      <c r="D23" s="15" t="s">
        <v>103</v>
      </c>
      <c r="E23" s="64" t="s">
        <v>1193</v>
      </c>
      <c r="F23" s="2"/>
    </row>
    <row r="24" spans="1:6" s="5" customFormat="1" ht="63" x14ac:dyDescent="0.5">
      <c r="A24" s="15" t="s">
        <v>1194</v>
      </c>
      <c r="B24" s="39" t="s">
        <v>174</v>
      </c>
      <c r="C24" s="16">
        <v>65840</v>
      </c>
      <c r="D24" s="15" t="s">
        <v>103</v>
      </c>
      <c r="E24" s="64" t="s">
        <v>1195</v>
      </c>
      <c r="F24" s="2"/>
    </row>
    <row r="25" spans="1:6" s="5" customFormat="1" ht="157.5" x14ac:dyDescent="0.5">
      <c r="A25" s="15" t="s">
        <v>1196</v>
      </c>
      <c r="B25" s="39" t="s">
        <v>167</v>
      </c>
      <c r="C25" s="16">
        <v>128500</v>
      </c>
      <c r="D25" s="15" t="s">
        <v>91</v>
      </c>
      <c r="E25" s="64" t="s">
        <v>1197</v>
      </c>
      <c r="F25" s="2"/>
    </row>
    <row r="26" spans="1:6" s="5" customFormat="1" ht="126" x14ac:dyDescent="0.5">
      <c r="A26" s="15" t="s">
        <v>1198</v>
      </c>
      <c r="B26" s="39" t="s">
        <v>174</v>
      </c>
      <c r="C26" s="16">
        <v>7500</v>
      </c>
      <c r="D26" s="15" t="s">
        <v>103</v>
      </c>
      <c r="E26" s="64" t="s">
        <v>1199</v>
      </c>
      <c r="F26" s="2"/>
    </row>
    <row r="27" spans="1:6" ht="126" x14ac:dyDescent="0.5">
      <c r="A27" s="15" t="s">
        <v>1200</v>
      </c>
      <c r="B27" s="39" t="s">
        <v>174</v>
      </c>
      <c r="C27" s="16">
        <v>31911</v>
      </c>
      <c r="D27" s="15" t="s">
        <v>103</v>
      </c>
      <c r="E27" s="29" t="s">
        <v>1201</v>
      </c>
    </row>
    <row r="28" spans="1:6" s="23" customFormat="1" ht="15" customHeight="1" x14ac:dyDescent="0.5">
      <c r="A28" s="13" t="s">
        <v>100</v>
      </c>
      <c r="B28" s="12"/>
      <c r="C28" s="33">
        <f>SUM(C23:C27)</f>
        <v>655497</v>
      </c>
      <c r="D28" s="32"/>
      <c r="E28" s="31"/>
      <c r="F28" s="24"/>
    </row>
    <row r="29" spans="1:6" ht="15" customHeight="1" x14ac:dyDescent="0.5">
      <c r="A29" s="7"/>
      <c r="B29" s="7"/>
      <c r="C29" s="7"/>
      <c r="D29" s="7"/>
      <c r="E29" s="6"/>
    </row>
    <row r="30" spans="1:6" ht="21" x14ac:dyDescent="0.65">
      <c r="A30" s="22" t="s">
        <v>141</v>
      </c>
      <c r="B30" s="22"/>
      <c r="C30" s="22"/>
      <c r="D30" s="22"/>
      <c r="E30" s="21"/>
    </row>
    <row r="31" spans="1:6" s="4" customFormat="1" ht="66.599999999999994" customHeight="1" x14ac:dyDescent="0.45">
      <c r="A31" s="20" t="s">
        <v>84</v>
      </c>
      <c r="B31" s="19" t="s">
        <v>101</v>
      </c>
      <c r="C31" s="19" t="s">
        <v>86</v>
      </c>
      <c r="D31" s="19" t="s">
        <v>87</v>
      </c>
      <c r="E31" s="18" t="s">
        <v>88</v>
      </c>
      <c r="F31" s="17"/>
    </row>
    <row r="32" spans="1:6" s="5" customFormat="1" ht="96.6" customHeight="1" x14ac:dyDescent="0.5">
      <c r="A32" s="15" t="s">
        <v>314</v>
      </c>
      <c r="B32" s="39" t="s">
        <v>280</v>
      </c>
      <c r="C32" s="16"/>
      <c r="D32" s="15"/>
      <c r="E32" s="29"/>
      <c r="F32" s="2"/>
    </row>
    <row r="33" spans="1:6" s="5" customFormat="1" ht="126" customHeight="1" x14ac:dyDescent="0.5">
      <c r="A33" s="15" t="s">
        <v>144</v>
      </c>
      <c r="B33" s="39"/>
      <c r="C33" s="16"/>
      <c r="D33" s="15"/>
      <c r="E33" s="27"/>
      <c r="F33" s="2"/>
    </row>
    <row r="34" spans="1:6" s="30" customFormat="1" x14ac:dyDescent="0.5">
      <c r="A34" s="13" t="s">
        <v>100</v>
      </c>
      <c r="B34" s="12"/>
      <c r="C34" s="11">
        <f>SUM(C32:C33)</f>
        <v>0</v>
      </c>
      <c r="D34" s="26"/>
      <c r="E34" s="25"/>
      <c r="F34" s="24"/>
    </row>
    <row r="35" spans="1:6" s="5" customFormat="1" x14ac:dyDescent="0.5">
      <c r="A35" s="7"/>
      <c r="B35" s="7"/>
      <c r="C35" s="7"/>
      <c r="D35" s="7"/>
      <c r="E35" s="6"/>
      <c r="F35" s="2"/>
    </row>
    <row r="36" spans="1:6" s="4" customFormat="1" ht="21" x14ac:dyDescent="0.65">
      <c r="A36" s="22" t="s">
        <v>145</v>
      </c>
      <c r="B36" s="22"/>
      <c r="C36" s="22"/>
      <c r="D36" s="22"/>
      <c r="E36" s="21"/>
      <c r="F36" s="2"/>
    </row>
    <row r="37" spans="1:6" s="4" customFormat="1" ht="66.599999999999994" customHeight="1" x14ac:dyDescent="0.45">
      <c r="A37" s="20" t="s">
        <v>84</v>
      </c>
      <c r="B37" s="19" t="s">
        <v>101</v>
      </c>
      <c r="C37" s="19" t="s">
        <v>86</v>
      </c>
      <c r="D37" s="19" t="s">
        <v>87</v>
      </c>
      <c r="E37" s="18" t="s">
        <v>88</v>
      </c>
      <c r="F37" s="17"/>
    </row>
    <row r="38" spans="1:6" ht="93.6" customHeight="1" x14ac:dyDescent="0.5">
      <c r="A38" s="15" t="s">
        <v>314</v>
      </c>
      <c r="B38" s="39" t="s">
        <v>280</v>
      </c>
      <c r="C38" s="16"/>
      <c r="D38" s="15"/>
      <c r="E38" s="29"/>
    </row>
    <row r="39" spans="1:6" ht="93.6" customHeight="1" x14ac:dyDescent="0.5">
      <c r="A39" s="15" t="s">
        <v>144</v>
      </c>
      <c r="B39" s="15"/>
      <c r="C39" s="16"/>
      <c r="D39" s="15"/>
      <c r="E39" s="27"/>
    </row>
    <row r="40" spans="1:6" s="23" customFormat="1" x14ac:dyDescent="0.5">
      <c r="A40" s="13" t="s">
        <v>100</v>
      </c>
      <c r="B40" s="12"/>
      <c r="C40" s="11">
        <f>SUM(C38:C39)</f>
        <v>0</v>
      </c>
      <c r="D40" s="26"/>
      <c r="E40" s="25"/>
      <c r="F40" s="24"/>
    </row>
    <row r="41" spans="1:6" x14ac:dyDescent="0.5">
      <c r="A41" s="7"/>
      <c r="B41" s="7"/>
      <c r="C41" s="7"/>
      <c r="D41" s="7"/>
      <c r="E41" s="6"/>
    </row>
    <row r="42" spans="1:6" s="5" customFormat="1" ht="21" x14ac:dyDescent="0.65">
      <c r="A42" s="22" t="s">
        <v>150</v>
      </c>
      <c r="B42" s="22"/>
      <c r="C42" s="22"/>
      <c r="D42" s="22"/>
      <c r="E42" s="21"/>
      <c r="F42" s="2"/>
    </row>
    <row r="43" spans="1:6" s="28" customFormat="1" ht="66.599999999999994" customHeight="1" x14ac:dyDescent="0.45">
      <c r="A43" s="20" t="s">
        <v>84</v>
      </c>
      <c r="B43" s="19" t="s">
        <v>101</v>
      </c>
      <c r="C43" s="19" t="s">
        <v>86</v>
      </c>
      <c r="D43" s="19" t="s">
        <v>87</v>
      </c>
      <c r="E43" s="18" t="s">
        <v>88</v>
      </c>
      <c r="F43" s="17"/>
    </row>
    <row r="44" spans="1:6" s="4" customFormat="1" ht="102" customHeight="1" x14ac:dyDescent="0.5">
      <c r="A44" s="15" t="s">
        <v>314</v>
      </c>
      <c r="B44" s="39" t="s">
        <v>280</v>
      </c>
      <c r="C44" s="16"/>
      <c r="D44" s="15"/>
      <c r="E44" s="29"/>
      <c r="F44" s="2"/>
    </row>
    <row r="45" spans="1:6" ht="109.35" customHeight="1" x14ac:dyDescent="0.5">
      <c r="A45" s="15" t="s">
        <v>144</v>
      </c>
      <c r="B45" s="15"/>
      <c r="C45" s="16"/>
      <c r="D45" s="15"/>
      <c r="E45" s="27"/>
    </row>
    <row r="46" spans="1:6" s="23" customFormat="1" x14ac:dyDescent="0.5">
      <c r="A46" s="13" t="s">
        <v>100</v>
      </c>
      <c r="B46" s="12"/>
      <c r="C46" s="11">
        <f>SUM(C44:C45)</f>
        <v>0</v>
      </c>
      <c r="D46" s="26"/>
      <c r="E46" s="25"/>
      <c r="F46" s="24"/>
    </row>
    <row r="47" spans="1:6" x14ac:dyDescent="0.5">
      <c r="A47" s="7"/>
      <c r="B47" s="7"/>
      <c r="C47" s="7"/>
      <c r="D47" s="7"/>
      <c r="E47" s="6"/>
    </row>
    <row r="48" spans="1:6" ht="21" x14ac:dyDescent="0.65">
      <c r="A48" s="22" t="s">
        <v>154</v>
      </c>
      <c r="B48" s="22"/>
      <c r="C48" s="22"/>
      <c r="D48" s="22"/>
      <c r="E48" s="21"/>
    </row>
    <row r="49" spans="1:6" s="4" customFormat="1" ht="66.599999999999994" customHeight="1" x14ac:dyDescent="0.45">
      <c r="A49" s="20" t="s">
        <v>84</v>
      </c>
      <c r="B49" s="19" t="s">
        <v>101</v>
      </c>
      <c r="C49" s="19" t="s">
        <v>86</v>
      </c>
      <c r="D49" s="19" t="s">
        <v>87</v>
      </c>
      <c r="E49" s="18" t="s">
        <v>88</v>
      </c>
      <c r="F49" s="17"/>
    </row>
    <row r="50" spans="1:6" s="5" customFormat="1" ht="157.5" customHeight="1" x14ac:dyDescent="0.5">
      <c r="A50" s="15" t="s">
        <v>1202</v>
      </c>
      <c r="B50" s="39" t="s">
        <v>167</v>
      </c>
      <c r="C50" s="16">
        <v>289325</v>
      </c>
      <c r="D50" s="15" t="s">
        <v>98</v>
      </c>
      <c r="E50" s="29" t="s">
        <v>1203</v>
      </c>
      <c r="F50" s="2"/>
    </row>
    <row r="51" spans="1:6" s="5" customFormat="1" ht="89.45" customHeight="1" x14ac:dyDescent="0.5">
      <c r="A51" s="15"/>
      <c r="B51" s="39"/>
      <c r="C51" s="16"/>
      <c r="D51" s="15"/>
      <c r="E51" s="29"/>
      <c r="F51" s="2"/>
    </row>
    <row r="52" spans="1:6" s="5" customFormat="1" ht="16.149999999999999" thickBot="1" x14ac:dyDescent="0.55000000000000004">
      <c r="A52" s="13" t="s">
        <v>100</v>
      </c>
      <c r="B52" s="12"/>
      <c r="C52" s="11">
        <f>SUM(C50:C51)</f>
        <v>289325</v>
      </c>
      <c r="D52" s="7"/>
      <c r="E52" s="6"/>
      <c r="F52" s="2"/>
    </row>
    <row r="53" spans="1:6" s="5" customFormat="1" ht="23.65" thickBot="1" x14ac:dyDescent="0.55000000000000004">
      <c r="A53" s="10" t="s">
        <v>7</v>
      </c>
      <c r="B53" s="9"/>
      <c r="C53" s="8">
        <f>SUM(C52,C46,C40,C34,C28,C19,C13)</f>
        <v>1289034</v>
      </c>
      <c r="D53" s="7"/>
      <c r="E53" s="6"/>
      <c r="F53" s="2"/>
    </row>
    <row r="54" spans="1:6" s="4" customFormat="1" ht="13.35" customHeight="1" x14ac:dyDescent="0.5">
      <c r="A54" s="1" t="s">
        <v>164</v>
      </c>
      <c r="B54" s="1"/>
      <c r="C54" s="1"/>
      <c r="D54" s="1"/>
      <c r="E54" s="3"/>
      <c r="F54" s="2"/>
    </row>
    <row r="55" spans="1:6" x14ac:dyDescent="0.5"/>
    <row r="56" spans="1:6" x14ac:dyDescent="0.5"/>
    <row r="57" spans="1:6" x14ac:dyDescent="0.5"/>
    <row r="64" spans="1:6" x14ac:dyDescent="0.5"/>
    <row r="65" x14ac:dyDescent="0.5"/>
    <row r="66" x14ac:dyDescent="0.5"/>
    <row r="67" x14ac:dyDescent="0.5"/>
    <row r="76" x14ac:dyDescent="0.5"/>
    <row r="77" x14ac:dyDescent="0.5"/>
  </sheetData>
  <sheetProtection formatCells="0"/>
  <protectedRanges>
    <protectedRange sqref="G13:XFD15 A33 A39 A45 A50 E33 E39 E45" name="Range2"/>
    <protectedRange sqref="A5:E7 A4:D4" name="Range1"/>
    <protectedRange sqref="E4" name="Range1_2_1"/>
    <protectedRange sqref="B32:D33 B38:D39 B44:D45 B50:D51 A11:C12 D12 B17:D18 B23:D27" name="Range2_1_1"/>
    <protectedRange sqref="A17:A18" name="Range2_3"/>
    <protectedRange sqref="A51" name="Range2_7"/>
    <protectedRange sqref="A23:A27 E23:E26" name="Range2_4_2"/>
    <protectedRange sqref="A32" name="Range2_5"/>
    <protectedRange sqref="A38" name="Range2_6"/>
  </protectedRanges>
  <dataValidations count="6">
    <dataValidation allowBlank="1" showInputMessage="1" showErrorMessage="1" prompt="Enter a brief name or title to label the activity/activities" sqref="A32:A33 A38:A39 A17:A18 A44:A45 A50:A51 A11:A12 A23:A27" xr:uid="{5D7A5BEE-AD2C-4E9D-AC8B-2D4C1CC4C4C0}"/>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38:E39 E32:E33 E17:E18 E50:E51 E44:E45 D11 E12 E23:E27" xr:uid="{79CDECD0-D098-445A-B6D8-C566CE754C63}"/>
    <dataValidation allowBlank="1" showInputMessage="1" showErrorMessage="1" promptTitle="Questions to Address:" sqref="A4:D7" xr:uid="{3CBC80FA-E4F9-4628-B870-1CA65054C809}"/>
    <dataValidation allowBlank="1" showInputMessage="1" showErrorMessage="1" promptTitle="Overall narrative for the year" prompt="Enter a description of the Board's overall plan" sqref="E4:E5" xr:uid="{97D4ABC7-0A7E-4340-86AC-7DECCE0A895A}"/>
    <dataValidation allowBlank="1" showInputMessage="1" showErrorMessage="1" promptTitle="Overall narrative for the year" prompt="If the Board selects &quot;both&quot; on the above line, describe in detail how this is coordinated." sqref="E7" xr:uid="{9F161CFC-EB01-466E-89F6-124D52D35910}"/>
    <dataValidation allowBlank="1" showInputMessage="1" showErrorMessage="1" prompt="Place the activty's estimated expenditure amount in the cell._x000a_" sqref="C11:C12 C17:C18 C50:C51 C32:C33 C38:C39 C44:C45 C23:C27" xr:uid="{FC48EB4A-7025-4974-841C-2695ED572BF8}"/>
  </dataValidations>
  <printOptions horizontalCentered="1"/>
  <pageMargins left="0.25" right="0.25" top="0.61848958333333304" bottom="0.75" header="0.3" footer="0.3"/>
  <pageSetup scale="52"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08622-A21E-4FCA-8856-BDFF799BB4D0}">
  <sheetPr>
    <tabColor theme="5" tint="-0.249977111117893"/>
    <pageSetUpPr fitToPage="1"/>
  </sheetPr>
  <dimension ref="A1:F78"/>
  <sheetViews>
    <sheetView showGridLines="0" showWhiteSpace="0" topLeftCell="A73" zoomScale="80" zoomScaleNormal="80" zoomScalePageLayoutView="80" workbookViewId="0">
      <selection activeCell="A74" sqref="A74"/>
    </sheetView>
  </sheetViews>
  <sheetFormatPr defaultColWidth="0" defaultRowHeight="15.75" x14ac:dyDescent="0.5"/>
  <cols>
    <col min="1" max="1" width="33.53125" style="1" customWidth="1"/>
    <col min="2" max="2" width="16.46484375" style="1" customWidth="1"/>
    <col min="3" max="3" width="24.46484375" style="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[4]Instructions!$B$8</f>
        <v>Workforce Solutions Borderplex</v>
      </c>
      <c r="B1" s="62"/>
      <c r="C1" s="62"/>
      <c r="D1" s="62"/>
      <c r="E1" s="61"/>
      <c r="F1" s="60"/>
    </row>
    <row r="2" spans="1:6" s="55" customFormat="1" ht="23.25" x14ac:dyDescent="0.45">
      <c r="A2" s="58" t="str">
        <f>CONCATENATE("FFY ", [4]Instructions!$B$9, " Annual Expenditure Plan")</f>
        <v>FFY 2025 Annual Expenditure Plan</v>
      </c>
      <c r="B2" s="58"/>
      <c r="C2" s="58"/>
      <c r="D2" s="58"/>
      <c r="E2" s="57"/>
      <c r="F2" s="56"/>
    </row>
    <row r="3" spans="1:6" ht="18" x14ac:dyDescent="0.5">
      <c r="A3" s="54" t="s">
        <v>76</v>
      </c>
      <c r="B3" s="54"/>
      <c r="C3" s="54"/>
      <c r="D3" s="54"/>
      <c r="E3" s="53"/>
    </row>
    <row r="4" spans="1:6" ht="173.25" x14ac:dyDescent="0.5">
      <c r="A4" s="44" t="s">
        <v>77</v>
      </c>
      <c r="B4" s="44"/>
      <c r="C4" s="44"/>
      <c r="D4" s="44"/>
      <c r="E4" s="52" t="s">
        <v>165</v>
      </c>
    </row>
    <row r="5" spans="1:6" x14ac:dyDescent="0.5">
      <c r="A5" s="51"/>
      <c r="B5" s="51"/>
      <c r="C5" s="51"/>
      <c r="D5" s="51"/>
      <c r="E5" s="50"/>
    </row>
    <row r="6" spans="1:6" x14ac:dyDescent="0.5">
      <c r="A6" s="49" t="s">
        <v>79</v>
      </c>
      <c r="B6" s="48"/>
      <c r="C6" s="48"/>
      <c r="D6" s="47"/>
      <c r="E6" s="46" t="s">
        <v>9</v>
      </c>
    </row>
    <row r="7" spans="1:6" ht="47.25" x14ac:dyDescent="0.5">
      <c r="A7" s="45" t="s">
        <v>81</v>
      </c>
      <c r="B7" s="44"/>
      <c r="C7" s="44"/>
      <c r="D7" s="43"/>
      <c r="E7" s="42"/>
    </row>
    <row r="8" spans="1:6" x14ac:dyDescent="0.5">
      <c r="A8" s="7"/>
      <c r="B8" s="7"/>
      <c r="C8" s="7"/>
      <c r="D8" s="7"/>
      <c r="E8" s="6"/>
    </row>
    <row r="9" spans="1:6" ht="21" x14ac:dyDescent="0.65">
      <c r="A9" s="22" t="s">
        <v>83</v>
      </c>
      <c r="B9" s="22"/>
      <c r="C9" s="22"/>
      <c r="D9" s="22"/>
      <c r="E9" s="21"/>
    </row>
    <row r="10" spans="1:6" s="4" customFormat="1" ht="47.25" x14ac:dyDescent="0.5">
      <c r="A10" s="20" t="s">
        <v>84</v>
      </c>
      <c r="B10" s="19" t="s">
        <v>85</v>
      </c>
      <c r="C10" s="19" t="s">
        <v>86</v>
      </c>
      <c r="D10" s="19" t="s">
        <v>87</v>
      </c>
      <c r="E10" s="18" t="s">
        <v>88</v>
      </c>
      <c r="F10" s="2"/>
    </row>
    <row r="11" spans="1:6" s="4" customFormat="1" ht="252" x14ac:dyDescent="0.5">
      <c r="A11" s="302" t="s">
        <v>166</v>
      </c>
      <c r="B11" s="39" t="s">
        <v>167</v>
      </c>
      <c r="C11" s="274">
        <v>8588.08</v>
      </c>
      <c r="D11" s="41" t="s">
        <v>103</v>
      </c>
      <c r="E11" s="36" t="s">
        <v>168</v>
      </c>
      <c r="F11" s="2"/>
    </row>
    <row r="12" spans="1:6" s="4" customFormat="1" ht="189" x14ac:dyDescent="0.5">
      <c r="A12" s="275" t="s">
        <v>169</v>
      </c>
      <c r="B12" s="276" t="s">
        <v>167</v>
      </c>
      <c r="C12" s="282">
        <v>0</v>
      </c>
      <c r="D12" s="276" t="s">
        <v>106</v>
      </c>
      <c r="E12" s="281" t="s">
        <v>170</v>
      </c>
      <c r="F12" s="2"/>
    </row>
    <row r="13" spans="1:6" s="4" customFormat="1" ht="204.75" x14ac:dyDescent="0.5">
      <c r="A13" s="302" t="s">
        <v>171</v>
      </c>
      <c r="B13" s="39" t="s">
        <v>167</v>
      </c>
      <c r="C13" s="274">
        <v>178117.76000000001</v>
      </c>
      <c r="D13" s="15" t="s">
        <v>103</v>
      </c>
      <c r="E13" s="34" t="s">
        <v>172</v>
      </c>
      <c r="F13" s="2"/>
    </row>
    <row r="14" spans="1:6" s="30" customFormat="1" x14ac:dyDescent="0.5">
      <c r="A14" s="13" t="s">
        <v>100</v>
      </c>
      <c r="B14" s="38"/>
      <c r="C14" s="37">
        <f>SUM(C11:C13)</f>
        <v>186705.84</v>
      </c>
      <c r="D14" s="32"/>
      <c r="E14" s="31"/>
      <c r="F14" s="24"/>
    </row>
    <row r="15" spans="1:6" s="5" customFormat="1" x14ac:dyDescent="0.5">
      <c r="A15" s="7"/>
      <c r="B15" s="7"/>
      <c r="C15" s="7"/>
      <c r="D15" s="7"/>
      <c r="E15" s="6"/>
      <c r="F15" s="2"/>
    </row>
    <row r="16" spans="1:6" s="5" customFormat="1" ht="21" x14ac:dyDescent="0.65">
      <c r="A16" s="22" t="s">
        <v>1</v>
      </c>
      <c r="B16" s="22"/>
      <c r="C16" s="22"/>
      <c r="D16" s="22"/>
      <c r="E16" s="21"/>
      <c r="F16" s="2"/>
    </row>
    <row r="17" spans="1:6" s="4" customFormat="1" ht="47.25" x14ac:dyDescent="0.45">
      <c r="A17" s="20" t="s">
        <v>84</v>
      </c>
      <c r="B17" s="19" t="s">
        <v>101</v>
      </c>
      <c r="C17" s="19" t="s">
        <v>86</v>
      </c>
      <c r="D17" s="19" t="s">
        <v>87</v>
      </c>
      <c r="E17" s="18" t="s">
        <v>88</v>
      </c>
      <c r="F17" s="17"/>
    </row>
    <row r="18" spans="1:6" ht="191.25" customHeight="1" x14ac:dyDescent="0.5">
      <c r="A18" s="302" t="s">
        <v>173</v>
      </c>
      <c r="B18" s="39" t="s">
        <v>174</v>
      </c>
      <c r="C18" s="274">
        <v>98227.04</v>
      </c>
      <c r="D18" s="15" t="s">
        <v>106</v>
      </c>
      <c r="E18" s="34" t="s">
        <v>175</v>
      </c>
    </row>
    <row r="19" spans="1:6" ht="195.6" customHeight="1" x14ac:dyDescent="0.5">
      <c r="A19" s="302" t="s">
        <v>176</v>
      </c>
      <c r="B19" s="39" t="s">
        <v>167</v>
      </c>
      <c r="C19" s="274">
        <v>7500</v>
      </c>
      <c r="D19" s="15" t="s">
        <v>106</v>
      </c>
      <c r="E19" s="14" t="s">
        <v>177</v>
      </c>
    </row>
    <row r="20" spans="1:6" ht="236.25" x14ac:dyDescent="0.5">
      <c r="A20" s="302" t="s">
        <v>178</v>
      </c>
      <c r="B20" s="39" t="s">
        <v>167</v>
      </c>
      <c r="C20" s="274">
        <v>60200</v>
      </c>
      <c r="D20" s="15" t="s">
        <v>103</v>
      </c>
      <c r="E20" s="34" t="s">
        <v>179</v>
      </c>
    </row>
    <row r="21" spans="1:6" ht="204.75" x14ac:dyDescent="0.5">
      <c r="A21" s="438" t="s">
        <v>180</v>
      </c>
      <c r="B21" s="39" t="s">
        <v>167</v>
      </c>
      <c r="C21" s="274">
        <v>13514.16</v>
      </c>
      <c r="D21" s="15" t="s">
        <v>106</v>
      </c>
      <c r="E21" s="34" t="s">
        <v>181</v>
      </c>
    </row>
    <row r="22" spans="1:6" ht="204.75" x14ac:dyDescent="0.5">
      <c r="A22" s="411" t="s">
        <v>182</v>
      </c>
      <c r="B22" s="412" t="s">
        <v>167</v>
      </c>
      <c r="C22" s="282">
        <v>0</v>
      </c>
      <c r="D22" s="411" t="s">
        <v>106</v>
      </c>
      <c r="E22" s="281" t="s">
        <v>183</v>
      </c>
    </row>
    <row r="23" spans="1:6" ht="141.75" x14ac:dyDescent="0.5">
      <c r="A23" s="411" t="s">
        <v>184</v>
      </c>
      <c r="B23" s="412" t="s">
        <v>174</v>
      </c>
      <c r="C23" s="282">
        <v>0</v>
      </c>
      <c r="D23" s="411" t="s">
        <v>91</v>
      </c>
      <c r="E23" s="281" t="s">
        <v>185</v>
      </c>
    </row>
    <row r="24" spans="1:6" s="5" customFormat="1" ht="126" x14ac:dyDescent="0.5">
      <c r="A24" s="302" t="s">
        <v>186</v>
      </c>
      <c r="B24" s="39" t="s">
        <v>174</v>
      </c>
      <c r="C24" s="274">
        <v>76276.23</v>
      </c>
      <c r="D24" s="15" t="s">
        <v>98</v>
      </c>
      <c r="E24" s="29" t="s">
        <v>187</v>
      </c>
      <c r="F24" s="2"/>
    </row>
    <row r="25" spans="1:6" s="5" customFormat="1" ht="146" customHeight="1" x14ac:dyDescent="0.5">
      <c r="A25" s="302" t="s">
        <v>188</v>
      </c>
      <c r="B25" s="39" t="s">
        <v>174</v>
      </c>
      <c r="C25" s="274">
        <v>16409.86</v>
      </c>
      <c r="D25" s="15" t="s">
        <v>103</v>
      </c>
      <c r="E25" s="29" t="s">
        <v>189</v>
      </c>
      <c r="F25" s="2"/>
    </row>
    <row r="26" spans="1:6" ht="157.5" x14ac:dyDescent="0.5">
      <c r="A26" s="438" t="s">
        <v>188</v>
      </c>
      <c r="B26" s="39" t="s">
        <v>167</v>
      </c>
      <c r="C26" s="274">
        <v>30973.86</v>
      </c>
      <c r="D26" s="15" t="s">
        <v>98</v>
      </c>
      <c r="E26" s="29" t="s">
        <v>190</v>
      </c>
    </row>
    <row r="27" spans="1:6" ht="173.25" x14ac:dyDescent="0.5">
      <c r="A27" s="438" t="s">
        <v>191</v>
      </c>
      <c r="B27" s="39" t="s">
        <v>174</v>
      </c>
      <c r="C27" s="274">
        <v>111010.08</v>
      </c>
      <c r="D27" s="15" t="s">
        <v>106</v>
      </c>
      <c r="E27" s="29" t="s">
        <v>192</v>
      </c>
    </row>
    <row r="28" spans="1:6" ht="173.25" x14ac:dyDescent="0.5">
      <c r="A28" s="302" t="s">
        <v>193</v>
      </c>
      <c r="B28" s="39" t="s">
        <v>174</v>
      </c>
      <c r="C28" s="16">
        <v>10125</v>
      </c>
      <c r="D28" s="15" t="s">
        <v>103</v>
      </c>
      <c r="E28" s="34" t="s">
        <v>194</v>
      </c>
    </row>
    <row r="29" spans="1:6" s="23" customFormat="1" x14ac:dyDescent="0.5">
      <c r="A29" s="13" t="s">
        <v>100</v>
      </c>
      <c r="B29" s="38"/>
      <c r="C29" s="37">
        <f>SUM(C18:C28)</f>
        <v>424236.23</v>
      </c>
      <c r="D29" s="26"/>
      <c r="E29" s="25"/>
      <c r="F29" s="24"/>
    </row>
    <row r="30" spans="1:6" x14ac:dyDescent="0.5">
      <c r="A30" s="7"/>
      <c r="B30" s="7"/>
      <c r="C30" s="7"/>
      <c r="D30" s="7"/>
      <c r="E30" s="6"/>
    </row>
    <row r="31" spans="1:6" ht="21" x14ac:dyDescent="0.65">
      <c r="A31" s="22" t="s">
        <v>118</v>
      </c>
      <c r="B31" s="22"/>
      <c r="C31" s="22"/>
      <c r="D31" s="22"/>
      <c r="E31" s="21"/>
    </row>
    <row r="32" spans="1:6" s="28" customFormat="1" ht="47.25" x14ac:dyDescent="0.45">
      <c r="A32" s="20" t="s">
        <v>84</v>
      </c>
      <c r="B32" s="19" t="s">
        <v>101</v>
      </c>
      <c r="C32" s="19" t="s">
        <v>86</v>
      </c>
      <c r="D32" s="19" t="s">
        <v>87</v>
      </c>
      <c r="E32" s="18" t="s">
        <v>88</v>
      </c>
      <c r="F32" s="17"/>
    </row>
    <row r="33" spans="1:6" s="5" customFormat="1" ht="124.5" customHeight="1" x14ac:dyDescent="0.5">
      <c r="A33" s="302" t="s">
        <v>195</v>
      </c>
      <c r="B33" s="39" t="s">
        <v>174</v>
      </c>
      <c r="C33" s="16">
        <v>575000</v>
      </c>
      <c r="D33" s="15" t="s">
        <v>103</v>
      </c>
      <c r="E33" s="36" t="s">
        <v>196</v>
      </c>
      <c r="F33" s="2"/>
    </row>
    <row r="34" spans="1:6" ht="126" x14ac:dyDescent="0.5">
      <c r="A34" s="302" t="s">
        <v>197</v>
      </c>
      <c r="B34" s="39" t="s">
        <v>174</v>
      </c>
      <c r="C34" s="274">
        <v>17222.62</v>
      </c>
      <c r="D34" s="15" t="s">
        <v>103</v>
      </c>
      <c r="E34" s="34" t="s">
        <v>198</v>
      </c>
    </row>
    <row r="35" spans="1:6" ht="157.5" x14ac:dyDescent="0.5">
      <c r="A35" s="302" t="s">
        <v>199</v>
      </c>
      <c r="B35" s="39" t="s">
        <v>174</v>
      </c>
      <c r="C35" s="274">
        <v>49102.29</v>
      </c>
      <c r="D35" s="15" t="s">
        <v>103</v>
      </c>
      <c r="E35" s="34" t="s">
        <v>200</v>
      </c>
    </row>
    <row r="36" spans="1:6" ht="126" x14ac:dyDescent="0.5">
      <c r="A36" s="302" t="s">
        <v>201</v>
      </c>
      <c r="B36" s="39" t="s">
        <v>174</v>
      </c>
      <c r="C36" s="439">
        <v>86005.9</v>
      </c>
      <c r="D36" s="15" t="s">
        <v>106</v>
      </c>
      <c r="E36" s="29" t="s">
        <v>202</v>
      </c>
    </row>
    <row r="37" spans="1:6" ht="189" x14ac:dyDescent="0.5">
      <c r="A37" s="302" t="s">
        <v>203</v>
      </c>
      <c r="B37" s="39" t="s">
        <v>174</v>
      </c>
      <c r="C37" s="287">
        <v>155568.95000000001</v>
      </c>
      <c r="D37" s="15" t="s">
        <v>103</v>
      </c>
      <c r="E37" s="34" t="s">
        <v>204</v>
      </c>
    </row>
    <row r="38" spans="1:6" ht="175.25" customHeight="1" x14ac:dyDescent="0.5">
      <c r="A38" s="302" t="s">
        <v>205</v>
      </c>
      <c r="B38" s="39" t="s">
        <v>174</v>
      </c>
      <c r="C38" s="274">
        <v>17817.16</v>
      </c>
      <c r="D38" s="15" t="s">
        <v>106</v>
      </c>
      <c r="E38" s="34" t="s">
        <v>206</v>
      </c>
    </row>
    <row r="39" spans="1:6" s="4" customFormat="1" ht="221" customHeight="1" x14ac:dyDescent="0.5">
      <c r="A39" s="441" t="s">
        <v>207</v>
      </c>
      <c r="B39" s="280" t="s">
        <v>174</v>
      </c>
      <c r="C39" s="274">
        <v>333073.52</v>
      </c>
      <c r="D39" s="15" t="s">
        <v>91</v>
      </c>
      <c r="E39" s="281" t="s">
        <v>208</v>
      </c>
      <c r="F39" s="2"/>
    </row>
    <row r="40" spans="1:6" s="4" customFormat="1" ht="224.45" customHeight="1" x14ac:dyDescent="0.5">
      <c r="A40" s="302" t="s">
        <v>207</v>
      </c>
      <c r="B40" s="39" t="s">
        <v>167</v>
      </c>
      <c r="C40" s="274">
        <v>283642.89</v>
      </c>
      <c r="D40" s="15" t="s">
        <v>106</v>
      </c>
      <c r="E40" s="34" t="s">
        <v>209</v>
      </c>
      <c r="F40" s="2"/>
    </row>
    <row r="41" spans="1:6" ht="189" x14ac:dyDescent="0.5">
      <c r="A41" s="438" t="s">
        <v>210</v>
      </c>
      <c r="B41" s="39" t="s">
        <v>167</v>
      </c>
      <c r="C41" s="274">
        <v>288070.28999999998</v>
      </c>
      <c r="D41" s="392" t="s">
        <v>91</v>
      </c>
      <c r="E41" s="29" t="s">
        <v>211</v>
      </c>
    </row>
    <row r="42" spans="1:6" ht="189" x14ac:dyDescent="0.5">
      <c r="A42" s="438" t="s">
        <v>212</v>
      </c>
      <c r="B42" s="39" t="s">
        <v>167</v>
      </c>
      <c r="C42" s="274">
        <v>727757.96</v>
      </c>
      <c r="D42" s="392" t="s">
        <v>91</v>
      </c>
      <c r="E42" s="29" t="s">
        <v>213</v>
      </c>
    </row>
    <row r="43" spans="1:6" ht="157.5" x14ac:dyDescent="0.5">
      <c r="A43" s="437" t="s">
        <v>214</v>
      </c>
      <c r="B43" s="39" t="s">
        <v>215</v>
      </c>
      <c r="C43" s="274">
        <v>9600</v>
      </c>
      <c r="D43" s="15" t="s">
        <v>91</v>
      </c>
      <c r="E43" s="281" t="s">
        <v>216</v>
      </c>
    </row>
    <row r="44" spans="1:6" s="5" customFormat="1" ht="126" x14ac:dyDescent="0.5">
      <c r="A44" s="275" t="s">
        <v>217</v>
      </c>
      <c r="B44" s="276" t="s">
        <v>215</v>
      </c>
      <c r="C44" s="282">
        <v>0</v>
      </c>
      <c r="D44" s="275" t="s">
        <v>98</v>
      </c>
      <c r="E44" s="281" t="s">
        <v>218</v>
      </c>
      <c r="F44" s="2"/>
    </row>
    <row r="45" spans="1:6" ht="157.5" x14ac:dyDescent="0.5">
      <c r="A45" s="302" t="s">
        <v>219</v>
      </c>
      <c r="B45" s="39" t="s">
        <v>215</v>
      </c>
      <c r="C45" s="274">
        <v>8750.0300000000007</v>
      </c>
      <c r="D45" s="15" t="s">
        <v>106</v>
      </c>
      <c r="E45" s="29" t="s">
        <v>220</v>
      </c>
    </row>
    <row r="46" spans="1:6" ht="141.75" x14ac:dyDescent="0.5">
      <c r="A46" s="427" t="s">
        <v>221</v>
      </c>
      <c r="B46" s="39" t="s">
        <v>215</v>
      </c>
      <c r="C46" s="274">
        <v>4069.28</v>
      </c>
      <c r="D46" s="15" t="s">
        <v>106</v>
      </c>
      <c r="E46" s="34" t="s">
        <v>222</v>
      </c>
    </row>
    <row r="47" spans="1:6" ht="141.75" x14ac:dyDescent="0.5">
      <c r="A47" s="302" t="s">
        <v>223</v>
      </c>
      <c r="B47" s="39" t="s">
        <v>215</v>
      </c>
      <c r="C47" s="274">
        <v>33787</v>
      </c>
      <c r="D47" s="15" t="s">
        <v>103</v>
      </c>
      <c r="E47" s="29" t="s">
        <v>224</v>
      </c>
    </row>
    <row r="48" spans="1:6" s="23" customFormat="1" x14ac:dyDescent="0.5">
      <c r="A48" s="13" t="s">
        <v>100</v>
      </c>
      <c r="B48" s="12"/>
      <c r="C48" s="33">
        <f>SUM(C33:C47)</f>
        <v>2589467.8899999997</v>
      </c>
      <c r="D48" s="32"/>
      <c r="E48" s="31"/>
      <c r="F48" s="24"/>
    </row>
    <row r="49" spans="1:6" x14ac:dyDescent="0.5">
      <c r="A49" s="7"/>
      <c r="B49" s="7"/>
      <c r="C49" s="7"/>
      <c r="D49" s="7"/>
      <c r="E49" s="6"/>
    </row>
    <row r="50" spans="1:6" ht="21" x14ac:dyDescent="0.65">
      <c r="A50" s="22" t="s">
        <v>141</v>
      </c>
      <c r="B50" s="22"/>
      <c r="C50" s="22"/>
      <c r="D50" s="22"/>
      <c r="E50" s="21"/>
    </row>
    <row r="51" spans="1:6" s="4" customFormat="1" ht="47.25" x14ac:dyDescent="0.45">
      <c r="A51" s="20" t="s">
        <v>84</v>
      </c>
      <c r="B51" s="19" t="s">
        <v>101</v>
      </c>
      <c r="C51" s="19" t="s">
        <v>86</v>
      </c>
      <c r="D51" s="19" t="s">
        <v>87</v>
      </c>
      <c r="E51" s="18" t="s">
        <v>88</v>
      </c>
      <c r="F51" s="17"/>
    </row>
    <row r="52" spans="1:6" s="5" customFormat="1" ht="189" x14ac:dyDescent="0.5">
      <c r="A52" s="275" t="s">
        <v>225</v>
      </c>
      <c r="B52" s="276" t="s">
        <v>215</v>
      </c>
      <c r="C52" s="436">
        <v>0</v>
      </c>
      <c r="D52" s="275" t="s">
        <v>98</v>
      </c>
      <c r="E52" s="281" t="s">
        <v>226</v>
      </c>
      <c r="F52" s="2"/>
    </row>
    <row r="53" spans="1:6" s="5" customFormat="1" ht="126" x14ac:dyDescent="0.5">
      <c r="A53" s="302" t="s">
        <v>227</v>
      </c>
      <c r="B53" s="39" t="s">
        <v>215</v>
      </c>
      <c r="C53" s="435">
        <v>18000</v>
      </c>
      <c r="D53" s="15" t="s">
        <v>98</v>
      </c>
      <c r="E53" s="29" t="s">
        <v>228</v>
      </c>
      <c r="F53" s="2"/>
    </row>
    <row r="54" spans="1:6" s="5" customFormat="1" ht="173.25" x14ac:dyDescent="0.5">
      <c r="A54" s="302" t="s">
        <v>229</v>
      </c>
      <c r="B54" s="39" t="s">
        <v>215</v>
      </c>
      <c r="C54" s="274">
        <v>198.31</v>
      </c>
      <c r="D54" s="392" t="s">
        <v>98</v>
      </c>
      <c r="E54" s="29" t="s">
        <v>230</v>
      </c>
      <c r="F54" s="2"/>
    </row>
    <row r="55" spans="1:6" s="5" customFormat="1" ht="157.5" x14ac:dyDescent="0.5">
      <c r="A55" s="275" t="s">
        <v>231</v>
      </c>
      <c r="B55" s="276" t="s">
        <v>215</v>
      </c>
      <c r="C55" s="282">
        <v>0</v>
      </c>
      <c r="D55" s="275" t="s">
        <v>98</v>
      </c>
      <c r="E55" s="281" t="s">
        <v>232</v>
      </c>
      <c r="F55" s="2"/>
    </row>
    <row r="56" spans="1:6" s="30" customFormat="1" x14ac:dyDescent="0.5">
      <c r="A56" s="13" t="s">
        <v>100</v>
      </c>
      <c r="B56" s="12"/>
      <c r="C56" s="11">
        <f>SUM(C52:C55)</f>
        <v>18198.310000000001</v>
      </c>
      <c r="D56" s="26"/>
      <c r="E56" s="25"/>
      <c r="F56" s="24"/>
    </row>
    <row r="57" spans="1:6" s="5" customFormat="1" x14ac:dyDescent="0.5">
      <c r="A57" s="7"/>
      <c r="B57" s="7"/>
      <c r="C57" s="7"/>
      <c r="D57" s="7"/>
      <c r="E57" s="6"/>
      <c r="F57" s="2"/>
    </row>
    <row r="58" spans="1:6" s="4" customFormat="1" ht="21" x14ac:dyDescent="0.65">
      <c r="A58" s="22" t="s">
        <v>145</v>
      </c>
      <c r="B58" s="22"/>
      <c r="C58" s="22"/>
      <c r="D58" s="22"/>
      <c r="E58" s="21"/>
      <c r="F58" s="2"/>
    </row>
    <row r="59" spans="1:6" s="4" customFormat="1" ht="47.25" x14ac:dyDescent="0.45">
      <c r="A59" s="20" t="s">
        <v>84</v>
      </c>
      <c r="B59" s="19" t="s">
        <v>101</v>
      </c>
      <c r="C59" s="19" t="s">
        <v>86</v>
      </c>
      <c r="D59" s="19" t="s">
        <v>87</v>
      </c>
      <c r="E59" s="18" t="s">
        <v>88</v>
      </c>
      <c r="F59" s="17"/>
    </row>
    <row r="60" spans="1:6" x14ac:dyDescent="0.5">
      <c r="A60" s="15"/>
      <c r="B60" s="15"/>
      <c r="C60" s="16"/>
      <c r="D60" s="15"/>
      <c r="E60" s="29"/>
    </row>
    <row r="61" spans="1:6" ht="31.5" x14ac:dyDescent="0.5">
      <c r="A61" s="15" t="s">
        <v>144</v>
      </c>
      <c r="B61" s="15"/>
      <c r="C61" s="16"/>
      <c r="D61" s="15"/>
      <c r="E61" s="27"/>
    </row>
    <row r="62" spans="1:6" s="23" customFormat="1" x14ac:dyDescent="0.5">
      <c r="A62" s="13" t="s">
        <v>100</v>
      </c>
      <c r="B62" s="12"/>
      <c r="C62" s="11">
        <f>SUM(C60:C61)</f>
        <v>0</v>
      </c>
      <c r="D62" s="26"/>
      <c r="E62" s="25"/>
      <c r="F62" s="24"/>
    </row>
    <row r="63" spans="1:6" x14ac:dyDescent="0.5">
      <c r="A63" s="7"/>
      <c r="B63" s="7"/>
      <c r="C63" s="7"/>
      <c r="D63" s="7"/>
      <c r="E63" s="6"/>
    </row>
    <row r="64" spans="1:6" s="5" customFormat="1" ht="21" x14ac:dyDescent="0.65">
      <c r="A64" s="22" t="s">
        <v>150</v>
      </c>
      <c r="B64" s="22"/>
      <c r="C64" s="22"/>
      <c r="D64" s="22"/>
      <c r="E64" s="21"/>
      <c r="F64" s="2"/>
    </row>
    <row r="65" spans="1:6" s="28" customFormat="1" ht="47.25" x14ac:dyDescent="0.45">
      <c r="A65" s="20" t="s">
        <v>84</v>
      </c>
      <c r="B65" s="19" t="s">
        <v>101</v>
      </c>
      <c r="C65" s="19" t="s">
        <v>86</v>
      </c>
      <c r="D65" s="19" t="s">
        <v>87</v>
      </c>
      <c r="E65" s="18" t="s">
        <v>88</v>
      </c>
      <c r="F65" s="17"/>
    </row>
    <row r="66" spans="1:6" s="4" customFormat="1" x14ac:dyDescent="0.5">
      <c r="A66" s="15"/>
      <c r="B66" s="15"/>
      <c r="C66" s="16"/>
      <c r="D66" s="15"/>
      <c r="E66" s="29"/>
      <c r="F66" s="2"/>
    </row>
    <row r="67" spans="1:6" ht="31.5" x14ac:dyDescent="0.5">
      <c r="A67" s="15" t="s">
        <v>144</v>
      </c>
      <c r="B67" s="15"/>
      <c r="C67" s="16"/>
      <c r="D67" s="15"/>
      <c r="E67" s="27"/>
    </row>
    <row r="68" spans="1:6" s="23" customFormat="1" x14ac:dyDescent="0.5">
      <c r="A68" s="13" t="s">
        <v>100</v>
      </c>
      <c r="B68" s="12"/>
      <c r="C68" s="11">
        <f>SUM(C66:C67)</f>
        <v>0</v>
      </c>
      <c r="D68" s="26"/>
      <c r="E68" s="25"/>
      <c r="F68" s="24"/>
    </row>
    <row r="69" spans="1:6" x14ac:dyDescent="0.5">
      <c r="A69" s="7"/>
      <c r="B69" s="7"/>
      <c r="C69" s="7"/>
      <c r="D69" s="7"/>
      <c r="E69" s="6"/>
    </row>
    <row r="70" spans="1:6" ht="21" x14ac:dyDescent="0.65">
      <c r="A70" s="22" t="s">
        <v>154</v>
      </c>
      <c r="B70" s="22"/>
      <c r="C70" s="22"/>
      <c r="D70" s="22"/>
      <c r="E70" s="21"/>
    </row>
    <row r="71" spans="1:6" s="4" customFormat="1" ht="47.25" x14ac:dyDescent="0.45">
      <c r="A71" s="20" t="s">
        <v>84</v>
      </c>
      <c r="B71" s="19" t="s">
        <v>101</v>
      </c>
      <c r="C71" s="19" t="s">
        <v>86</v>
      </c>
      <c r="D71" s="19" t="s">
        <v>87</v>
      </c>
      <c r="E71" s="18" t="s">
        <v>88</v>
      </c>
      <c r="F71" s="17"/>
    </row>
    <row r="72" spans="1:6" s="5" customFormat="1" ht="173.25" x14ac:dyDescent="0.5">
      <c r="A72" s="275" t="s">
        <v>233</v>
      </c>
      <c r="B72" s="276" t="s">
        <v>174</v>
      </c>
      <c r="C72" s="277">
        <v>0</v>
      </c>
      <c r="D72" s="275" t="s">
        <v>98</v>
      </c>
      <c r="E72" s="34" t="s">
        <v>234</v>
      </c>
      <c r="F72" s="2"/>
    </row>
    <row r="73" spans="1:6" s="5" customFormat="1" ht="126" x14ac:dyDescent="0.5">
      <c r="A73" s="302" t="s">
        <v>235</v>
      </c>
      <c r="B73" s="39" t="s">
        <v>167</v>
      </c>
      <c r="C73" s="35">
        <v>50000</v>
      </c>
      <c r="D73" s="15" t="s">
        <v>91</v>
      </c>
      <c r="E73" s="34" t="s">
        <v>236</v>
      </c>
      <c r="F73" s="2"/>
    </row>
    <row r="74" spans="1:6" s="5" customFormat="1" ht="125.45" customHeight="1" x14ac:dyDescent="0.5">
      <c r="A74" s="446" t="s">
        <v>1205</v>
      </c>
      <c r="B74" s="39" t="s">
        <v>174</v>
      </c>
      <c r="C74" s="35">
        <v>8333.34</v>
      </c>
      <c r="D74" s="66" t="s">
        <v>91</v>
      </c>
      <c r="E74" s="29" t="s">
        <v>237</v>
      </c>
      <c r="F74" s="2"/>
    </row>
    <row r="75" spans="1:6" s="5" customFormat="1" ht="220.5" x14ac:dyDescent="0.5">
      <c r="A75" s="427" t="s">
        <v>238</v>
      </c>
      <c r="B75" s="39" t="s">
        <v>167</v>
      </c>
      <c r="C75" s="274">
        <v>162500</v>
      </c>
      <c r="D75" s="392" t="s">
        <v>98</v>
      </c>
      <c r="E75" s="14" t="s">
        <v>239</v>
      </c>
      <c r="F75" s="2"/>
    </row>
    <row r="76" spans="1:6" s="5" customFormat="1" ht="16.149999999999999" thickBot="1" x14ac:dyDescent="0.55000000000000004">
      <c r="A76" s="13" t="s">
        <v>100</v>
      </c>
      <c r="B76" s="12"/>
      <c r="C76" s="11">
        <f>SUM(C72:C75)</f>
        <v>220833.34</v>
      </c>
      <c r="D76" s="7"/>
      <c r="E76" s="6"/>
      <c r="F76" s="2"/>
    </row>
    <row r="77" spans="1:6" s="5" customFormat="1" ht="23.65" thickBot="1" x14ac:dyDescent="0.55000000000000004">
      <c r="A77" s="10" t="s">
        <v>7</v>
      </c>
      <c r="B77" s="9"/>
      <c r="C77" s="8">
        <f>SUM(C76,C68,C62,C56,C48,C29,C14)</f>
        <v>3439441.6099999994</v>
      </c>
      <c r="D77" s="7"/>
      <c r="E77" s="6"/>
      <c r="F77" s="2"/>
    </row>
    <row r="78" spans="1:6" s="4" customFormat="1" x14ac:dyDescent="0.5">
      <c r="A78" s="1" t="s">
        <v>164</v>
      </c>
      <c r="B78" s="1"/>
      <c r="C78" s="1"/>
      <c r="D78" s="1"/>
      <c r="E78" s="3"/>
      <c r="F78" s="2"/>
    </row>
  </sheetData>
  <sheetProtection formatCells="0"/>
  <protectedRanges>
    <protectedRange sqref="G14:XFD16 A61 A67 E61 E67 A54:A55 E54:E55 E23 A44 A23:A25 A72:A74" name="Range2"/>
    <protectedRange sqref="A5:E7 A4:D4" name="Range1"/>
    <protectedRange sqref="E4" name="Range1_2_1"/>
    <protectedRange sqref="B60:D61 B66:D67 A11:C11 A40 B52:D55 A12:D13 B72:D75 B33:D38 B18:D28 B40:D47 A39:D39" name="Range2_1_1"/>
    <protectedRange sqref="A18:A20 A28" name="Range2_3"/>
    <protectedRange sqref="A75" name="Range2_7"/>
    <protectedRange sqref="E33 A21:A22 A33:A38 A41:A43 A26:A27 A45:A47" name="Range2_4_2"/>
    <protectedRange sqref="A52:A53" name="Range2_5"/>
    <protectedRange sqref="A60" name="Range2_6"/>
  </protectedRanges>
  <dataValidations xWindow="1619" yWindow="533" count="6">
    <dataValidation allowBlank="1" showInputMessage="1" showErrorMessage="1" prompt="Enter a brief name or title to label the activity/activities" sqref="A60:A61 A11:A13 A66:A67 A72:A75 A52:A55 A18:A28 A33:A47" xr:uid="{E4D776A5-CF2E-4650-9E49-37D8CE2B4A45}"/>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60:E61 D11 E66:E67 E12:E13 E72:E75 E52:E55 E18:E28 E34:E47" xr:uid="{384078EB-6F9E-4C6C-9CC8-016A49A4631B}"/>
    <dataValidation allowBlank="1" showInputMessage="1" showErrorMessage="1" promptTitle="Questions to Address:" sqref="A4:D7" xr:uid="{24E5E231-FC4F-4768-B916-715B357D7AD0}"/>
    <dataValidation allowBlank="1" showInputMessage="1" showErrorMessage="1" promptTitle="Overall narrative for the year" prompt="Enter a description of the Board's overall plan" sqref="E4:E5" xr:uid="{DE6089BE-0E73-4CBF-8E2D-5904EEECFEF4}"/>
    <dataValidation allowBlank="1" showInputMessage="1" showErrorMessage="1" promptTitle="Overall narrative for the year" prompt="If the Board selects &quot;both&quot; on the above line, describe in detail how this is coordinated." sqref="E7" xr:uid="{A0B93017-BC58-492B-B241-9224D9A25F70}"/>
    <dataValidation allowBlank="1" showInputMessage="1" showErrorMessage="1" prompt="Place the activty's estimated expenditure amount in the cell._x000a_" sqref="C11:C13 C60:C61 C66:C67 C72:C75 C52:C55 C18:C28 C33:C47" xr:uid="{D15F050D-38A2-4291-B94F-D2D225D7C1C5}"/>
  </dataValidations>
  <printOptions horizontalCentered="1"/>
  <pageMargins left="0.25" right="0.25" top="0.61848958333333304" bottom="0.75" header="0.3" footer="0.3"/>
  <pageSetup scale="59"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F2D3A-D667-46BD-8CDD-647D1DBD7299}">
  <sheetPr>
    <tabColor theme="5" tint="-0.249977111117893"/>
    <pageSetUpPr fitToPage="1"/>
  </sheetPr>
  <dimension ref="A1:F84"/>
  <sheetViews>
    <sheetView topLeftCell="A34" zoomScale="90" zoomScaleNormal="90" workbookViewId="0">
      <selection activeCell="D58" sqref="D58"/>
    </sheetView>
  </sheetViews>
  <sheetFormatPr defaultColWidth="0" defaultRowHeight="0" customHeight="1" zeroHeight="1" x14ac:dyDescent="0.5"/>
  <cols>
    <col min="1" max="1" width="33.53125" style="1" customWidth="1"/>
    <col min="2" max="2" width="16.46484375" style="1" customWidth="1"/>
    <col min="3" max="3" width="23.6640625" style="1" customWidth="1"/>
    <col min="4" max="4" width="16.46484375" style="1" customWidth="1"/>
    <col min="5" max="5" width="145.33203125" style="3" customWidth="1"/>
    <col min="6" max="6" width="1.53125" style="2" hidden="1" customWidth="1"/>
    <col min="7" max="7" width="0" style="1" hidden="1" customWidth="1"/>
    <col min="8" max="16384" width="0" style="1" hidden="1"/>
  </cols>
  <sheetData>
    <row r="1" spans="1:6" s="59" customFormat="1" ht="21" x14ac:dyDescent="0.65">
      <c r="A1" s="62" t="str">
        <f>[5]Instructions!$B$8</f>
        <v>Workforce Solutions Brazos Valley</v>
      </c>
      <c r="B1" s="62"/>
      <c r="C1" s="62"/>
      <c r="D1" s="62"/>
      <c r="E1" s="61"/>
      <c r="F1" s="60"/>
    </row>
    <row r="2" spans="1:6" s="55" customFormat="1" ht="26.1" customHeight="1" x14ac:dyDescent="0.45">
      <c r="A2" s="58" t="str">
        <f>CONCATENATE("FFY ", [5]Instructions!$B$9, " Annual Expenditure Plan")</f>
        <v>FFY 2025 Annual Expenditure Plan</v>
      </c>
      <c r="B2" s="58"/>
      <c r="C2" s="58"/>
      <c r="D2" s="58"/>
      <c r="E2" s="57"/>
      <c r="F2" s="56"/>
    </row>
    <row r="3" spans="1:6" ht="22.35" customHeight="1" x14ac:dyDescent="0.5">
      <c r="A3" s="54" t="s">
        <v>76</v>
      </c>
      <c r="B3" s="54"/>
      <c r="C3" s="54"/>
      <c r="D3" s="54"/>
      <c r="E3" s="53"/>
    </row>
    <row r="4" spans="1:6" ht="261" customHeight="1" x14ac:dyDescent="0.5">
      <c r="A4" s="44" t="s">
        <v>77</v>
      </c>
      <c r="B4" s="44"/>
      <c r="C4" s="44"/>
      <c r="D4" s="44"/>
      <c r="E4" s="52" t="s">
        <v>240</v>
      </c>
    </row>
    <row r="5" spans="1:6" ht="15.75" x14ac:dyDescent="0.5">
      <c r="A5" s="51"/>
      <c r="B5" s="51"/>
      <c r="C5" s="51"/>
      <c r="D5" s="51"/>
      <c r="E5" s="50"/>
    </row>
    <row r="6" spans="1:6" ht="20.100000000000001" customHeight="1" x14ac:dyDescent="0.5">
      <c r="A6" s="49" t="s">
        <v>79</v>
      </c>
      <c r="B6" s="48"/>
      <c r="C6" s="48"/>
      <c r="D6" s="47"/>
      <c r="E6" s="46" t="s">
        <v>9</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70.25" customHeight="1" x14ac:dyDescent="0.5">
      <c r="A11" s="302" t="s">
        <v>241</v>
      </c>
      <c r="B11" s="39" t="s">
        <v>139</v>
      </c>
      <c r="C11" s="287">
        <v>424700</v>
      </c>
      <c r="D11" s="70" t="s">
        <v>103</v>
      </c>
      <c r="E11" s="40" t="s">
        <v>242</v>
      </c>
      <c r="F11" s="2"/>
    </row>
    <row r="12" spans="1:6" s="4" customFormat="1" ht="236.25" x14ac:dyDescent="0.5">
      <c r="A12" s="302" t="s">
        <v>243</v>
      </c>
      <c r="B12" s="39" t="s">
        <v>244</v>
      </c>
      <c r="C12" s="274">
        <v>199750</v>
      </c>
      <c r="D12" s="70" t="s">
        <v>106</v>
      </c>
      <c r="E12" s="97" t="s">
        <v>245</v>
      </c>
      <c r="F12" s="2"/>
    </row>
    <row r="13" spans="1:6" s="4" customFormat="1" ht="94.5" x14ac:dyDescent="0.5">
      <c r="A13" s="302" t="s">
        <v>246</v>
      </c>
      <c r="B13" s="39" t="s">
        <v>120</v>
      </c>
      <c r="C13" s="16">
        <v>0</v>
      </c>
      <c r="D13" s="70" t="s">
        <v>106</v>
      </c>
      <c r="E13" s="102" t="s">
        <v>247</v>
      </c>
      <c r="F13" s="2"/>
    </row>
    <row r="14" spans="1:6" s="4" customFormat="1" ht="141.75" x14ac:dyDescent="0.5">
      <c r="A14" s="302" t="s">
        <v>248</v>
      </c>
      <c r="B14" s="39" t="s">
        <v>120</v>
      </c>
      <c r="C14" s="16">
        <v>0</v>
      </c>
      <c r="D14" s="70" t="s">
        <v>103</v>
      </c>
      <c r="E14" s="102" t="s">
        <v>249</v>
      </c>
      <c r="F14" s="2"/>
    </row>
    <row r="15" spans="1:6" s="4" customFormat="1" ht="89.1" customHeight="1" x14ac:dyDescent="0.5">
      <c r="A15" s="302" t="s">
        <v>250</v>
      </c>
      <c r="B15" s="39" t="s">
        <v>120</v>
      </c>
      <c r="C15" s="16">
        <v>2500</v>
      </c>
      <c r="D15" s="70" t="s">
        <v>103</v>
      </c>
      <c r="E15" s="29" t="s">
        <v>251</v>
      </c>
      <c r="F15" s="2"/>
    </row>
    <row r="16" spans="1:6" s="30" customFormat="1" ht="15" customHeight="1" x14ac:dyDescent="0.5">
      <c r="A16" s="13" t="s">
        <v>100</v>
      </c>
      <c r="B16" s="38"/>
      <c r="C16" s="37">
        <f>SUM(C11:C15)</f>
        <v>626950</v>
      </c>
      <c r="D16" s="32"/>
      <c r="E16" s="31"/>
      <c r="F16" s="24"/>
    </row>
    <row r="17" spans="1:6" s="5" customFormat="1" ht="15" customHeight="1" x14ac:dyDescent="0.5">
      <c r="A17" s="7"/>
      <c r="B17" s="7"/>
      <c r="C17" s="7"/>
      <c r="D17" s="7"/>
      <c r="E17" s="6"/>
      <c r="F17" s="2"/>
    </row>
    <row r="18" spans="1:6" s="5" customFormat="1" ht="21" x14ac:dyDescent="0.65">
      <c r="A18" s="22" t="s">
        <v>1</v>
      </c>
      <c r="B18" s="22"/>
      <c r="C18" s="22"/>
      <c r="D18" s="22"/>
      <c r="E18" s="21"/>
      <c r="F18" s="2"/>
    </row>
    <row r="19" spans="1:6" s="4" customFormat="1" ht="66.599999999999994" customHeight="1" x14ac:dyDescent="0.45">
      <c r="A19" s="20" t="s">
        <v>84</v>
      </c>
      <c r="B19" s="19" t="s">
        <v>101</v>
      </c>
      <c r="C19" s="19" t="s">
        <v>86</v>
      </c>
      <c r="D19" s="19" t="s">
        <v>87</v>
      </c>
      <c r="E19" s="18" t="s">
        <v>88</v>
      </c>
      <c r="F19" s="17"/>
    </row>
    <row r="20" spans="1:6" ht="189" x14ac:dyDescent="0.5">
      <c r="A20" s="302" t="s">
        <v>252</v>
      </c>
      <c r="B20" s="39" t="s">
        <v>120</v>
      </c>
      <c r="C20" s="274">
        <v>43700</v>
      </c>
      <c r="D20" s="70" t="s">
        <v>106</v>
      </c>
      <c r="E20" s="29" t="s">
        <v>253</v>
      </c>
    </row>
    <row r="21" spans="1:6" ht="110.25" x14ac:dyDescent="0.5">
      <c r="A21" s="275" t="s">
        <v>254</v>
      </c>
      <c r="B21" s="276" t="s">
        <v>90</v>
      </c>
      <c r="C21" s="282">
        <v>0</v>
      </c>
      <c r="D21" s="379" t="s">
        <v>103</v>
      </c>
      <c r="E21" s="29" t="s">
        <v>255</v>
      </c>
    </row>
    <row r="22" spans="1:6" ht="104.85" customHeight="1" x14ac:dyDescent="0.5">
      <c r="A22" s="302" t="s">
        <v>256</v>
      </c>
      <c r="B22" s="39" t="s">
        <v>120</v>
      </c>
      <c r="C22" s="16">
        <v>50000</v>
      </c>
      <c r="D22" s="70" t="s">
        <v>98</v>
      </c>
      <c r="E22" s="29" t="s">
        <v>257</v>
      </c>
    </row>
    <row r="23" spans="1:6" ht="137.25" customHeight="1" x14ac:dyDescent="0.5">
      <c r="A23" s="302" t="s">
        <v>258</v>
      </c>
      <c r="B23" s="39" t="s">
        <v>120</v>
      </c>
      <c r="C23" s="16">
        <v>220172</v>
      </c>
      <c r="D23" s="70" t="s">
        <v>103</v>
      </c>
      <c r="E23" s="29" t="s">
        <v>259</v>
      </c>
    </row>
    <row r="24" spans="1:6" ht="94.5" x14ac:dyDescent="0.5">
      <c r="A24" s="302" t="s">
        <v>260</v>
      </c>
      <c r="B24" s="39" t="s">
        <v>90</v>
      </c>
      <c r="C24" s="16">
        <v>2000</v>
      </c>
      <c r="D24" s="70" t="s">
        <v>103</v>
      </c>
      <c r="E24" s="29" t="s">
        <v>261</v>
      </c>
    </row>
    <row r="25" spans="1:6" ht="90" customHeight="1" x14ac:dyDescent="0.5">
      <c r="A25" s="302" t="s">
        <v>114</v>
      </c>
      <c r="B25" s="39" t="s">
        <v>120</v>
      </c>
      <c r="C25" s="16">
        <v>10000</v>
      </c>
      <c r="D25" s="70" t="s">
        <v>106</v>
      </c>
      <c r="E25" s="29" t="s">
        <v>262</v>
      </c>
    </row>
    <row r="26" spans="1:6" ht="153.6" customHeight="1" x14ac:dyDescent="0.5">
      <c r="A26" s="302" t="s">
        <v>263</v>
      </c>
      <c r="B26" s="39" t="s">
        <v>90</v>
      </c>
      <c r="C26" s="274">
        <v>1000</v>
      </c>
      <c r="D26" s="70" t="s">
        <v>103</v>
      </c>
      <c r="E26" s="116" t="s">
        <v>264</v>
      </c>
    </row>
    <row r="27" spans="1:6" s="23" customFormat="1" ht="14.85" customHeight="1" x14ac:dyDescent="0.5">
      <c r="A27" s="13" t="s">
        <v>100</v>
      </c>
      <c r="B27" s="38"/>
      <c r="C27" s="37">
        <f>SUM(C20:C26)</f>
        <v>326872</v>
      </c>
      <c r="D27" s="26"/>
      <c r="E27" s="25"/>
      <c r="F27" s="24"/>
    </row>
    <row r="28" spans="1:6" ht="14.85" customHeight="1" x14ac:dyDescent="0.5">
      <c r="A28" s="7"/>
      <c r="B28" s="7"/>
      <c r="C28" s="7"/>
      <c r="D28" s="7"/>
      <c r="E28" s="6"/>
    </row>
    <row r="29" spans="1:6" ht="21" x14ac:dyDescent="0.65">
      <c r="A29" s="22" t="s">
        <v>118</v>
      </c>
      <c r="B29" s="22"/>
      <c r="C29" s="22"/>
      <c r="D29" s="22"/>
      <c r="E29" s="21"/>
    </row>
    <row r="30" spans="1:6" s="28" customFormat="1" ht="51.75" customHeight="1" x14ac:dyDescent="0.45">
      <c r="A30" s="20" t="s">
        <v>84</v>
      </c>
      <c r="B30" s="19" t="s">
        <v>101</v>
      </c>
      <c r="C30" s="19" t="s">
        <v>86</v>
      </c>
      <c r="D30" s="19" t="s">
        <v>87</v>
      </c>
      <c r="E30" s="18" t="s">
        <v>88</v>
      </c>
      <c r="F30" s="17"/>
    </row>
    <row r="31" spans="1:6" s="5" customFormat="1" ht="126" x14ac:dyDescent="0.5">
      <c r="A31" s="302" t="s">
        <v>265</v>
      </c>
      <c r="B31" s="39" t="s">
        <v>215</v>
      </c>
      <c r="C31" s="155">
        <v>398753</v>
      </c>
      <c r="D31" s="70" t="s">
        <v>103</v>
      </c>
      <c r="E31" s="64" t="s">
        <v>266</v>
      </c>
      <c r="F31" s="2"/>
    </row>
    <row r="32" spans="1:6" s="5" customFormat="1" ht="156" customHeight="1" x14ac:dyDescent="0.5">
      <c r="A32" s="302" t="s">
        <v>267</v>
      </c>
      <c r="B32" s="39" t="s">
        <v>90</v>
      </c>
      <c r="C32" s="155">
        <v>2000</v>
      </c>
      <c r="D32" s="70" t="s">
        <v>98</v>
      </c>
      <c r="E32" s="64" t="s">
        <v>268</v>
      </c>
      <c r="F32" s="2"/>
    </row>
    <row r="33" spans="1:6" s="5" customFormat="1" ht="162" customHeight="1" x14ac:dyDescent="0.5">
      <c r="A33" s="302" t="s">
        <v>269</v>
      </c>
      <c r="B33" s="39" t="s">
        <v>120</v>
      </c>
      <c r="C33" s="155">
        <v>40000</v>
      </c>
      <c r="D33" s="70" t="s">
        <v>103</v>
      </c>
      <c r="E33" s="64" t="s">
        <v>270</v>
      </c>
      <c r="F33" s="2"/>
    </row>
    <row r="34" spans="1:6" s="5" customFormat="1" ht="94.5" x14ac:dyDescent="0.5">
      <c r="A34" s="302" t="s">
        <v>271</v>
      </c>
      <c r="B34" s="39" t="s">
        <v>90</v>
      </c>
      <c r="C34" s="65">
        <v>10000</v>
      </c>
      <c r="D34" s="70" t="s">
        <v>98</v>
      </c>
      <c r="E34" s="29" t="s">
        <v>272</v>
      </c>
      <c r="F34" s="2"/>
    </row>
    <row r="35" spans="1:6" ht="141.75" x14ac:dyDescent="0.5">
      <c r="A35" s="275" t="s">
        <v>273</v>
      </c>
      <c r="B35" s="276" t="s">
        <v>90</v>
      </c>
      <c r="C35" s="282">
        <v>0</v>
      </c>
      <c r="D35" s="379" t="s">
        <v>103</v>
      </c>
      <c r="E35" s="283" t="s">
        <v>274</v>
      </c>
    </row>
    <row r="36" spans="1:6" s="23" customFormat="1" ht="15" customHeight="1" x14ac:dyDescent="0.5">
      <c r="A36" s="13" t="s">
        <v>100</v>
      </c>
      <c r="B36" s="12"/>
      <c r="C36" s="33">
        <f>SUM(C31:C35)</f>
        <v>450753</v>
      </c>
      <c r="D36" s="32"/>
      <c r="E36" s="31"/>
      <c r="F36" s="24"/>
    </row>
    <row r="37" spans="1:6" ht="15" customHeight="1" x14ac:dyDescent="0.5">
      <c r="A37" s="7"/>
      <c r="B37" s="7"/>
      <c r="C37" s="7"/>
      <c r="D37" s="7"/>
      <c r="E37" s="6"/>
    </row>
    <row r="38" spans="1:6" ht="21" x14ac:dyDescent="0.65">
      <c r="A38" s="22" t="s">
        <v>141</v>
      </c>
      <c r="B38" s="22"/>
      <c r="C38" s="22"/>
      <c r="D38" s="22"/>
      <c r="E38" s="21"/>
    </row>
    <row r="39" spans="1:6" s="4" customFormat="1" ht="47.25" x14ac:dyDescent="0.45">
      <c r="A39" s="20" t="s">
        <v>84</v>
      </c>
      <c r="B39" s="19" t="s">
        <v>101</v>
      </c>
      <c r="C39" s="19" t="s">
        <v>86</v>
      </c>
      <c r="D39" s="19" t="s">
        <v>87</v>
      </c>
      <c r="E39" s="18" t="s">
        <v>88</v>
      </c>
      <c r="F39" s="17"/>
    </row>
    <row r="40" spans="1:6" s="5" customFormat="1" ht="96.6" customHeight="1" x14ac:dyDescent="0.5">
      <c r="A40" s="302" t="s">
        <v>275</v>
      </c>
      <c r="B40" s="39" t="s">
        <v>90</v>
      </c>
      <c r="C40" s="16">
        <v>40000</v>
      </c>
      <c r="D40" s="70" t="s">
        <v>103</v>
      </c>
      <c r="E40" s="29" t="s">
        <v>276</v>
      </c>
      <c r="F40" s="2"/>
    </row>
    <row r="41" spans="1:6" s="5" customFormat="1" ht="126" customHeight="1" x14ac:dyDescent="0.5">
      <c r="A41" s="275" t="s">
        <v>277</v>
      </c>
      <c r="B41" s="276" t="s">
        <v>90</v>
      </c>
      <c r="C41" s="282">
        <v>0</v>
      </c>
      <c r="D41" s="379" t="s">
        <v>103</v>
      </c>
      <c r="E41" s="288" t="s">
        <v>278</v>
      </c>
      <c r="F41" s="2"/>
    </row>
    <row r="42" spans="1:6" s="30" customFormat="1" ht="15.75" x14ac:dyDescent="0.5">
      <c r="A42" s="13" t="s">
        <v>100</v>
      </c>
      <c r="B42" s="12"/>
      <c r="C42" s="11">
        <f>SUM(C40:C41)</f>
        <v>40000</v>
      </c>
      <c r="D42" s="26"/>
      <c r="E42" s="25"/>
      <c r="F42" s="24"/>
    </row>
    <row r="43" spans="1:6" s="5" customFormat="1" ht="15.75" x14ac:dyDescent="0.5">
      <c r="A43" s="7"/>
      <c r="B43" s="7"/>
      <c r="C43" s="7"/>
      <c r="D43" s="7"/>
      <c r="E43" s="6"/>
      <c r="F43" s="2"/>
    </row>
    <row r="44" spans="1:6" s="4" customFormat="1" ht="21" x14ac:dyDescent="0.65">
      <c r="A44" s="22" t="s">
        <v>145</v>
      </c>
      <c r="B44" s="22"/>
      <c r="C44" s="22"/>
      <c r="D44" s="22"/>
      <c r="E44" s="21"/>
      <c r="F44" s="2"/>
    </row>
    <row r="45" spans="1:6" s="4" customFormat="1" ht="47.25" x14ac:dyDescent="0.45">
      <c r="A45" s="20" t="s">
        <v>84</v>
      </c>
      <c r="B45" s="19" t="s">
        <v>101</v>
      </c>
      <c r="C45" s="19" t="s">
        <v>86</v>
      </c>
      <c r="D45" s="19" t="s">
        <v>87</v>
      </c>
      <c r="E45" s="18" t="s">
        <v>88</v>
      </c>
      <c r="F45" s="17"/>
    </row>
    <row r="46" spans="1:6" ht="93.6" customHeight="1" x14ac:dyDescent="0.5">
      <c r="A46" s="15" t="s">
        <v>279</v>
      </c>
      <c r="B46" s="39" t="s">
        <v>280</v>
      </c>
      <c r="C46" s="16"/>
      <c r="D46" s="41"/>
      <c r="E46" s="29"/>
    </row>
    <row r="47" spans="1:6" ht="93.6" customHeight="1" x14ac:dyDescent="0.5">
      <c r="A47" s="15" t="s">
        <v>144</v>
      </c>
      <c r="B47" s="15"/>
      <c r="C47" s="16"/>
      <c r="D47" s="15"/>
      <c r="E47" s="27"/>
    </row>
    <row r="48" spans="1:6" s="23" customFormat="1" ht="15.75" x14ac:dyDescent="0.5">
      <c r="A48" s="13" t="s">
        <v>100</v>
      </c>
      <c r="B48" s="12"/>
      <c r="C48" s="11">
        <v>0</v>
      </c>
      <c r="D48" s="26"/>
      <c r="E48" s="25"/>
      <c r="F48" s="24"/>
    </row>
    <row r="49" spans="1:6" ht="15.75" x14ac:dyDescent="0.5">
      <c r="A49" s="7"/>
      <c r="B49" s="7"/>
      <c r="C49" s="7"/>
      <c r="D49" s="7"/>
      <c r="E49" s="6"/>
    </row>
    <row r="50" spans="1:6" s="5" customFormat="1" ht="21" x14ac:dyDescent="0.65">
      <c r="A50" s="22" t="s">
        <v>150</v>
      </c>
      <c r="B50" s="22"/>
      <c r="C50" s="22"/>
      <c r="D50" s="22"/>
      <c r="E50" s="21"/>
      <c r="F50" s="2"/>
    </row>
    <row r="51" spans="1:6" s="28" customFormat="1" ht="66.599999999999994" customHeight="1" x14ac:dyDescent="0.45">
      <c r="A51" s="20" t="s">
        <v>84</v>
      </c>
      <c r="B51" s="19" t="s">
        <v>101</v>
      </c>
      <c r="C51" s="19" t="s">
        <v>86</v>
      </c>
      <c r="D51" s="19" t="s">
        <v>87</v>
      </c>
      <c r="E51" s="18" t="s">
        <v>88</v>
      </c>
      <c r="F51" s="17"/>
    </row>
    <row r="52" spans="1:6" s="4" customFormat="1" ht="110.45" customHeight="1" x14ac:dyDescent="0.5">
      <c r="A52" s="275" t="s">
        <v>281</v>
      </c>
      <c r="B52" s="276" t="s">
        <v>90</v>
      </c>
      <c r="C52" s="282">
        <v>0</v>
      </c>
      <c r="D52" s="379" t="s">
        <v>103</v>
      </c>
      <c r="E52" s="281" t="s">
        <v>282</v>
      </c>
      <c r="F52" s="2"/>
    </row>
    <row r="53" spans="1:6" ht="109.35" customHeight="1" x14ac:dyDescent="0.5">
      <c r="A53" s="15" t="s">
        <v>144</v>
      </c>
      <c r="B53" s="15"/>
      <c r="C53" s="16"/>
      <c r="D53" s="15"/>
      <c r="E53" s="27"/>
    </row>
    <row r="54" spans="1:6" s="23" customFormat="1" ht="15.75" x14ac:dyDescent="0.5">
      <c r="A54" s="13" t="s">
        <v>100</v>
      </c>
      <c r="B54" s="12"/>
      <c r="C54" s="11">
        <f>SUM(C52:C53)</f>
        <v>0</v>
      </c>
      <c r="D54" s="26"/>
      <c r="E54" s="25"/>
      <c r="F54" s="24"/>
    </row>
    <row r="55" spans="1:6" ht="15.75" x14ac:dyDescent="0.5">
      <c r="A55" s="7"/>
      <c r="B55" s="7"/>
      <c r="C55" s="7"/>
      <c r="D55" s="7"/>
      <c r="E55" s="6"/>
    </row>
    <row r="56" spans="1:6" ht="21" x14ac:dyDescent="0.65">
      <c r="A56" s="22" t="s">
        <v>154</v>
      </c>
      <c r="B56" s="22"/>
      <c r="C56" s="22"/>
      <c r="D56" s="22"/>
      <c r="E56" s="21"/>
    </row>
    <row r="57" spans="1:6" s="4" customFormat="1" ht="66.599999999999994" customHeight="1" x14ac:dyDescent="0.45">
      <c r="A57" s="20" t="s">
        <v>84</v>
      </c>
      <c r="B57" s="19" t="s">
        <v>101</v>
      </c>
      <c r="C57" s="19" t="s">
        <v>86</v>
      </c>
      <c r="D57" s="19" t="s">
        <v>87</v>
      </c>
      <c r="E57" s="18" t="s">
        <v>88</v>
      </c>
      <c r="F57" s="17"/>
    </row>
    <row r="58" spans="1:6" s="5" customFormat="1" ht="207" customHeight="1" x14ac:dyDescent="0.5">
      <c r="A58" s="302" t="s">
        <v>283</v>
      </c>
      <c r="B58" s="39" t="s">
        <v>120</v>
      </c>
      <c r="C58" s="16">
        <v>71000</v>
      </c>
      <c r="D58" s="70" t="s">
        <v>106</v>
      </c>
      <c r="E58" s="440" t="s">
        <v>284</v>
      </c>
      <c r="F58" s="2"/>
    </row>
    <row r="59" spans="1:6" s="5" customFormat="1" ht="16.149999999999999" thickBot="1" x14ac:dyDescent="0.55000000000000004">
      <c r="A59" s="13" t="s">
        <v>100</v>
      </c>
      <c r="B59" s="12"/>
      <c r="C59" s="11">
        <f>SUM(C58:C58)</f>
        <v>71000</v>
      </c>
      <c r="D59" s="7"/>
      <c r="E59" s="6"/>
      <c r="F59" s="2"/>
    </row>
    <row r="60" spans="1:6" s="5" customFormat="1" ht="23.65" thickBot="1" x14ac:dyDescent="0.55000000000000004">
      <c r="A60" s="10" t="s">
        <v>7</v>
      </c>
      <c r="B60" s="9"/>
      <c r="C60" s="8">
        <f>SUM(C59,C54,C48,C42,C36,C27,C16)</f>
        <v>1515575</v>
      </c>
      <c r="D60" s="7"/>
      <c r="E60" s="6"/>
      <c r="F60" s="2"/>
    </row>
    <row r="61" spans="1:6" s="4" customFormat="1" ht="13.35" customHeight="1" x14ac:dyDescent="0.5">
      <c r="A61" s="1" t="s">
        <v>164</v>
      </c>
      <c r="B61" s="1"/>
      <c r="C61" s="1"/>
      <c r="D61" s="1"/>
      <c r="E61" s="3"/>
      <c r="F61" s="2"/>
    </row>
    <row r="62" spans="1:6" ht="15.75" x14ac:dyDescent="0.5"/>
    <row r="63" spans="1:6" ht="15.75" x14ac:dyDescent="0.5"/>
    <row r="64" spans="1:6" ht="15.75" x14ac:dyDescent="0.5">
      <c r="C64" s="378"/>
    </row>
    <row r="69" ht="15.75" x14ac:dyDescent="0.5"/>
    <row r="70" ht="15.75" x14ac:dyDescent="0.5"/>
    <row r="71" ht="15.75" x14ac:dyDescent="0.5"/>
    <row r="72" ht="15.75" x14ac:dyDescent="0.5"/>
    <row r="73" ht="15.75" x14ac:dyDescent="0.5"/>
    <row r="74" ht="15.75" x14ac:dyDescent="0.5"/>
    <row r="83" ht="15.75" x14ac:dyDescent="0.5"/>
    <row r="84" ht="15.75" x14ac:dyDescent="0.5"/>
  </sheetData>
  <sheetProtection formatCells="0"/>
  <protectedRanges>
    <protectedRange sqref="G16:XFD18 A41 A47 A53 A58 E41 E47 E53" name="Range2"/>
    <protectedRange sqref="A5:E7 A4:D4" name="Range1"/>
    <protectedRange sqref="E4" name="Range1_2_1"/>
    <protectedRange sqref="B47:D47 B53:D53 B20:C26 B40:C41 B46:C46 B52:C52 B31:C35 A11:C15 B58:C58" name="Range2_1_1"/>
    <protectedRange sqref="A20:A26" name="Range2_3"/>
    <protectedRange sqref="A34" name="Range2_7"/>
    <protectedRange sqref="E31:E33 A31:A33 A35" name="Range2_4_2"/>
    <protectedRange sqref="A40" name="Range2_5"/>
    <protectedRange sqref="A46" name="Range2_6"/>
  </protectedRanges>
  <dataValidations xWindow="1506" yWindow="459" count="6">
    <dataValidation allowBlank="1" showInputMessage="1" showErrorMessage="1" prompt="Enter a brief name or title to label the activity/activities" sqref="A40:A41 A46:A47 A20:A26 A52:A53 A11:A15 A58 A31:A35" xr:uid="{7E6225CE-E008-4528-90E3-1C93DE648E6B}"/>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6:E47 E52:E53 D58:E58 D15:E15 D52 D11:D14 D31:E35 D46 D40:E41 D20:E26" xr:uid="{4384E2C9-BF84-4674-BCC0-E20CDDA81309}"/>
    <dataValidation allowBlank="1" showInputMessage="1" showErrorMessage="1" promptTitle="Questions to Address:" sqref="A4:D7" xr:uid="{4753B67C-B71E-4B9F-9FE4-377597FA1C50}"/>
    <dataValidation allowBlank="1" showInputMessage="1" showErrorMessage="1" promptTitle="Overall narrative for the year" prompt="Enter a description of the Board's overall plan" sqref="E4:E5" xr:uid="{C5D5F0D9-6DD6-4674-A3D1-CFEEE758A9EA}"/>
    <dataValidation allowBlank="1" showInputMessage="1" showErrorMessage="1" promptTitle="Overall narrative for the year" prompt="If the Board selects &quot;both&quot; on the above line, describe in detail how this is coordinated." sqref="E7" xr:uid="{5AD73348-00FE-442F-BF52-0387D39470A8}"/>
    <dataValidation allowBlank="1" showInputMessage="1" showErrorMessage="1" prompt="Place the activty's estimated expenditure amount in the cell._x000a_" sqref="C58 C20:C26 C11:C15 C40:C41 C46:C47 C52:C53 C31:C35" xr:uid="{7DD28427-A744-44EE-B271-82DEAA498DC4}"/>
  </dataValidations>
  <printOptions horizontalCentered="1"/>
  <pageMargins left="0.25" right="0.25" top="0.61848958333333304" bottom="0.75" header="0.3" footer="0.3"/>
  <pageSetup paperSize="17" scale="89"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12FD8-F80F-49E9-8926-9D959DDEFD2C}">
  <sheetPr>
    <tabColor theme="5" tint="-0.249977111117893"/>
    <pageSetUpPr fitToPage="1"/>
  </sheetPr>
  <dimension ref="A1:F80"/>
  <sheetViews>
    <sheetView showGridLines="0" showWhiteSpace="0" topLeftCell="A36" zoomScale="60" zoomScaleNormal="60" zoomScalePageLayoutView="80" workbookViewId="0">
      <selection activeCell="E31" sqref="E31"/>
    </sheetView>
  </sheetViews>
  <sheetFormatPr defaultColWidth="0" defaultRowHeight="15.75" zeroHeight="1" x14ac:dyDescent="0.5"/>
  <cols>
    <col min="1" max="1" width="33.6640625" style="1" customWidth="1"/>
    <col min="2" max="2" width="16.46484375" style="1" customWidth="1"/>
    <col min="3" max="3" width="24" style="1" bestFit="1" customWidth="1"/>
    <col min="4" max="4" width="16.46484375" style="1" customWidth="1"/>
    <col min="5" max="5" width="145.1328125" style="3" customWidth="1"/>
    <col min="6" max="6" width="1.6640625" style="2" hidden="1" customWidth="1"/>
    <col min="7" max="7" width="0" style="1" hidden="1" customWidth="1"/>
    <col min="8" max="16384" width="0" style="1" hidden="1"/>
  </cols>
  <sheetData>
    <row r="1" spans="1:6" s="59" customFormat="1" ht="21" x14ac:dyDescent="0.65">
      <c r="A1" s="62" t="str">
        <f>[6]Instructions!$B$8</f>
        <v>Workforce Solutions Cameron</v>
      </c>
      <c r="B1" s="62"/>
      <c r="C1" s="62"/>
      <c r="D1" s="62"/>
      <c r="E1" s="61"/>
      <c r="F1" s="60"/>
    </row>
    <row r="2" spans="1:6" s="55" customFormat="1" ht="26.1" customHeight="1" x14ac:dyDescent="0.45">
      <c r="A2" s="58" t="str">
        <f>CONCATENATE("FFY ", [6]Instructions!$B$9, " Annual Expenditure Plan")</f>
        <v>FFY 2025 Annual Expenditure Plan</v>
      </c>
      <c r="B2" s="58"/>
      <c r="C2" s="58"/>
      <c r="D2" s="58"/>
      <c r="E2" s="57"/>
      <c r="F2" s="56"/>
    </row>
    <row r="3" spans="1:6" ht="22.35" customHeight="1" x14ac:dyDescent="0.5">
      <c r="A3" s="54" t="s">
        <v>76</v>
      </c>
      <c r="B3" s="54"/>
      <c r="C3" s="54"/>
      <c r="D3" s="54"/>
      <c r="E3" s="53"/>
    </row>
    <row r="4" spans="1:6" ht="252" x14ac:dyDescent="0.5">
      <c r="A4" s="44" t="s">
        <v>77</v>
      </c>
      <c r="B4" s="44"/>
      <c r="C4" s="44"/>
      <c r="D4" s="44"/>
      <c r="E4" s="52" t="s">
        <v>285</v>
      </c>
    </row>
    <row r="5" spans="1:6" x14ac:dyDescent="0.5">
      <c r="A5" s="51"/>
      <c r="B5" s="51"/>
      <c r="C5" s="51"/>
      <c r="D5" s="51"/>
      <c r="E5" s="50"/>
    </row>
    <row r="6" spans="1:6" ht="20.100000000000001" customHeight="1" x14ac:dyDescent="0.5">
      <c r="A6" s="49" t="s">
        <v>79</v>
      </c>
      <c r="B6" s="48"/>
      <c r="C6" s="48"/>
      <c r="D6" s="47"/>
      <c r="E6" s="46" t="s">
        <v>9</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286</v>
      </c>
      <c r="F10" s="2"/>
    </row>
    <row r="11" spans="1:6" s="4" customFormat="1" ht="161.44999999999999" customHeight="1" x14ac:dyDescent="0.5">
      <c r="A11" s="302" t="s">
        <v>287</v>
      </c>
      <c r="B11" s="39" t="s">
        <v>120</v>
      </c>
      <c r="C11" s="16">
        <v>500000</v>
      </c>
      <c r="D11" s="15" t="s">
        <v>106</v>
      </c>
      <c r="E11" s="29" t="s">
        <v>288</v>
      </c>
      <c r="F11" s="2"/>
    </row>
    <row r="12" spans="1:6" s="4" customFormat="1" ht="110.25" x14ac:dyDescent="0.5">
      <c r="A12" s="302" t="s">
        <v>289</v>
      </c>
      <c r="B12" s="39" t="s">
        <v>120</v>
      </c>
      <c r="C12" s="16">
        <v>11540</v>
      </c>
      <c r="D12" s="15" t="s">
        <v>106</v>
      </c>
      <c r="E12" s="29" t="s">
        <v>290</v>
      </c>
      <c r="F12" s="2"/>
    </row>
    <row r="13" spans="1:6" s="4" customFormat="1" ht="141.75" x14ac:dyDescent="0.5">
      <c r="A13" s="275" t="s">
        <v>291</v>
      </c>
      <c r="B13" s="276" t="s">
        <v>120</v>
      </c>
      <c r="C13" s="277">
        <v>0</v>
      </c>
      <c r="D13" s="275" t="s">
        <v>91</v>
      </c>
      <c r="E13" s="283" t="s">
        <v>292</v>
      </c>
      <c r="F13" s="2"/>
    </row>
    <row r="14" spans="1:6" s="4" customFormat="1" ht="183" customHeight="1" x14ac:dyDescent="0.5">
      <c r="A14" s="275" t="s">
        <v>293</v>
      </c>
      <c r="B14" s="276" t="s">
        <v>120</v>
      </c>
      <c r="C14" s="277">
        <v>0</v>
      </c>
      <c r="D14" s="275" t="s">
        <v>91</v>
      </c>
      <c r="E14" s="283" t="s">
        <v>294</v>
      </c>
      <c r="F14" s="2"/>
    </row>
    <row r="15" spans="1:6" s="30" customFormat="1" ht="15" customHeight="1" x14ac:dyDescent="0.5">
      <c r="A15" s="13" t="s">
        <v>100</v>
      </c>
      <c r="B15" s="38"/>
      <c r="C15" s="37">
        <f>SUM(C11:C14)</f>
        <v>511540</v>
      </c>
      <c r="D15" s="32"/>
      <c r="E15" s="31"/>
      <c r="F15" s="24"/>
    </row>
    <row r="16" spans="1:6" s="5" customFormat="1" ht="15" customHeight="1" x14ac:dyDescent="0.5">
      <c r="A16" s="7"/>
      <c r="B16" s="7"/>
      <c r="C16" s="7"/>
      <c r="D16" s="7"/>
      <c r="E16" s="6"/>
      <c r="F16" s="2"/>
    </row>
    <row r="17" spans="1:6" s="5" customFormat="1" ht="21" x14ac:dyDescent="0.65">
      <c r="A17" s="22" t="s">
        <v>1</v>
      </c>
      <c r="B17" s="22"/>
      <c r="C17" s="22"/>
      <c r="D17" s="22"/>
      <c r="E17" s="21"/>
      <c r="F17" s="2"/>
    </row>
    <row r="18" spans="1:6" s="4" customFormat="1" ht="66.599999999999994" customHeight="1" x14ac:dyDescent="0.45">
      <c r="A18" s="20" t="s">
        <v>84</v>
      </c>
      <c r="B18" s="19" t="s">
        <v>101</v>
      </c>
      <c r="C18" s="19" t="s">
        <v>86</v>
      </c>
      <c r="D18" s="19" t="s">
        <v>87</v>
      </c>
      <c r="E18" s="18" t="s">
        <v>286</v>
      </c>
      <c r="F18" s="17"/>
    </row>
    <row r="19" spans="1:6" ht="126" x14ac:dyDescent="0.5">
      <c r="A19" s="302" t="s">
        <v>295</v>
      </c>
      <c r="B19" s="39" t="s">
        <v>90</v>
      </c>
      <c r="C19" s="16">
        <v>62960</v>
      </c>
      <c r="D19" s="15" t="s">
        <v>91</v>
      </c>
      <c r="E19" s="14" t="s">
        <v>296</v>
      </c>
    </row>
    <row r="20" spans="1:6" ht="168.75" customHeight="1" x14ac:dyDescent="0.5">
      <c r="A20" s="302" t="s">
        <v>297</v>
      </c>
      <c r="B20" s="39" t="s">
        <v>90</v>
      </c>
      <c r="C20" s="16">
        <v>30000</v>
      </c>
      <c r="D20" s="15" t="s">
        <v>98</v>
      </c>
      <c r="E20" s="29" t="s">
        <v>298</v>
      </c>
    </row>
    <row r="21" spans="1:6" ht="150" customHeight="1" x14ac:dyDescent="0.5">
      <c r="A21" s="275" t="s">
        <v>299</v>
      </c>
      <c r="B21" s="276" t="s">
        <v>120</v>
      </c>
      <c r="C21" s="16">
        <v>0</v>
      </c>
      <c r="D21" s="275" t="s">
        <v>91</v>
      </c>
      <c r="E21" s="283" t="s">
        <v>300</v>
      </c>
    </row>
    <row r="22" spans="1:6" ht="241.25" customHeight="1" x14ac:dyDescent="0.5">
      <c r="A22" s="302" t="s">
        <v>301</v>
      </c>
      <c r="B22" s="39" t="s">
        <v>120</v>
      </c>
      <c r="C22" s="16">
        <v>0</v>
      </c>
      <c r="D22" s="15" t="s">
        <v>98</v>
      </c>
      <c r="E22" s="29" t="s">
        <v>302</v>
      </c>
    </row>
    <row r="23" spans="1:6" ht="247.5" customHeight="1" x14ac:dyDescent="0.5">
      <c r="A23" s="302" t="s">
        <v>303</v>
      </c>
      <c r="B23" s="39" t="s">
        <v>120</v>
      </c>
      <c r="C23" s="16">
        <v>47587.18</v>
      </c>
      <c r="D23" s="15" t="s">
        <v>106</v>
      </c>
      <c r="E23" s="29" t="s">
        <v>304</v>
      </c>
    </row>
    <row r="24" spans="1:6" s="23" customFormat="1" ht="14.85" customHeight="1" x14ac:dyDescent="0.5">
      <c r="A24" s="13" t="s">
        <v>100</v>
      </c>
      <c r="B24" s="38"/>
      <c r="C24" s="37">
        <f>SUM(C19:C23)</f>
        <v>140547.18</v>
      </c>
      <c r="D24" s="26"/>
      <c r="E24" s="25"/>
      <c r="F24" s="24"/>
    </row>
    <row r="25" spans="1:6" ht="14.85" customHeight="1" x14ac:dyDescent="0.5">
      <c r="A25" s="7"/>
      <c r="B25" s="7"/>
      <c r="C25" s="7"/>
      <c r="D25" s="7"/>
      <c r="E25" s="6"/>
    </row>
    <row r="26" spans="1:6" ht="21" x14ac:dyDescent="0.65">
      <c r="A26" s="22" t="s">
        <v>118</v>
      </c>
      <c r="B26" s="22"/>
      <c r="C26" s="22"/>
      <c r="D26" s="22"/>
      <c r="E26" s="21"/>
    </row>
    <row r="27" spans="1:6" s="28" customFormat="1" ht="66.599999999999994" customHeight="1" x14ac:dyDescent="0.45">
      <c r="A27" s="20" t="s">
        <v>84</v>
      </c>
      <c r="B27" s="19" t="s">
        <v>101</v>
      </c>
      <c r="C27" s="19" t="s">
        <v>86</v>
      </c>
      <c r="D27" s="19" t="s">
        <v>87</v>
      </c>
      <c r="E27" s="18" t="s">
        <v>286</v>
      </c>
      <c r="F27" s="17"/>
    </row>
    <row r="28" spans="1:6" s="5" customFormat="1" ht="197.45" customHeight="1" x14ac:dyDescent="0.5">
      <c r="A28" s="302" t="s">
        <v>305</v>
      </c>
      <c r="B28" s="39" t="s">
        <v>306</v>
      </c>
      <c r="C28" s="16">
        <v>733230.82</v>
      </c>
      <c r="D28" s="15" t="s">
        <v>103</v>
      </c>
      <c r="E28" s="29" t="s">
        <v>307</v>
      </c>
      <c r="F28" s="2"/>
    </row>
    <row r="29" spans="1:6" s="5" customFormat="1" ht="130.5" customHeight="1" x14ac:dyDescent="0.5">
      <c r="A29" s="302" t="s">
        <v>308</v>
      </c>
      <c r="B29" s="39" t="s">
        <v>90</v>
      </c>
      <c r="C29" s="16">
        <v>380000</v>
      </c>
      <c r="D29" s="15" t="s">
        <v>103</v>
      </c>
      <c r="E29" s="29" t="s">
        <v>309</v>
      </c>
      <c r="F29" s="2"/>
    </row>
    <row r="30" spans="1:6" s="5" customFormat="1" ht="198.75" customHeight="1" x14ac:dyDescent="0.5">
      <c r="A30" s="275" t="s">
        <v>310</v>
      </c>
      <c r="B30" s="276" t="s">
        <v>90</v>
      </c>
      <c r="C30" s="277">
        <v>0</v>
      </c>
      <c r="D30" s="275" t="s">
        <v>91</v>
      </c>
      <c r="E30" s="283" t="s">
        <v>311</v>
      </c>
      <c r="F30" s="2"/>
    </row>
    <row r="31" spans="1:6" ht="257" customHeight="1" x14ac:dyDescent="0.5">
      <c r="A31" s="302" t="s">
        <v>312</v>
      </c>
      <c r="B31" s="39" t="s">
        <v>120</v>
      </c>
      <c r="C31" s="16">
        <v>200000</v>
      </c>
      <c r="D31" s="15" t="s">
        <v>98</v>
      </c>
      <c r="E31" s="29" t="s">
        <v>313</v>
      </c>
    </row>
    <row r="32" spans="1:6" s="23" customFormat="1" ht="15" customHeight="1" x14ac:dyDescent="0.5">
      <c r="A32" s="13" t="s">
        <v>100</v>
      </c>
      <c r="B32" s="12"/>
      <c r="C32" s="33">
        <f>SUM(C28:C31)</f>
        <v>1313230.8199999998</v>
      </c>
      <c r="D32" s="32"/>
      <c r="E32" s="31"/>
      <c r="F32" s="24"/>
    </row>
    <row r="33" spans="1:6" ht="15" customHeight="1" x14ac:dyDescent="0.5">
      <c r="A33" s="7"/>
      <c r="B33" s="7"/>
      <c r="C33" s="7"/>
      <c r="D33" s="7"/>
      <c r="E33" s="6"/>
    </row>
    <row r="34" spans="1:6" ht="21" x14ac:dyDescent="0.65">
      <c r="A34" s="22" t="s">
        <v>141</v>
      </c>
      <c r="B34" s="22"/>
      <c r="C34" s="22"/>
      <c r="D34" s="22"/>
      <c r="E34" s="21"/>
    </row>
    <row r="35" spans="1:6" s="4" customFormat="1" ht="66.599999999999994" customHeight="1" x14ac:dyDescent="0.45">
      <c r="A35" s="20" t="s">
        <v>84</v>
      </c>
      <c r="B35" s="19" t="s">
        <v>101</v>
      </c>
      <c r="C35" s="19" t="s">
        <v>86</v>
      </c>
      <c r="D35" s="19" t="s">
        <v>87</v>
      </c>
      <c r="E35" s="18" t="s">
        <v>286</v>
      </c>
      <c r="F35" s="17"/>
    </row>
    <row r="36" spans="1:6" s="5" customFormat="1" ht="96.6" customHeight="1" x14ac:dyDescent="0.5">
      <c r="A36" s="15" t="s">
        <v>314</v>
      </c>
      <c r="B36" s="39" t="s">
        <v>280</v>
      </c>
      <c r="C36" s="16"/>
      <c r="D36" s="15"/>
      <c r="E36" s="29"/>
      <c r="F36" s="2"/>
    </row>
    <row r="37" spans="1:6" s="5" customFormat="1" ht="126" customHeight="1" x14ac:dyDescent="0.5">
      <c r="A37" s="15" t="s">
        <v>144</v>
      </c>
      <c r="B37" s="15"/>
      <c r="C37" s="16"/>
      <c r="D37" s="15"/>
      <c r="E37" s="27"/>
      <c r="F37" s="2"/>
    </row>
    <row r="38" spans="1:6" s="30" customFormat="1" x14ac:dyDescent="0.5">
      <c r="A38" s="13" t="s">
        <v>100</v>
      </c>
      <c r="B38" s="12"/>
      <c r="C38" s="11">
        <f>SUM(C36:C37)</f>
        <v>0</v>
      </c>
      <c r="D38" s="26"/>
      <c r="E38" s="25"/>
      <c r="F38" s="24"/>
    </row>
    <row r="39" spans="1:6" s="5" customFormat="1" x14ac:dyDescent="0.5">
      <c r="A39" s="7"/>
      <c r="B39" s="7"/>
      <c r="C39" s="7"/>
      <c r="D39" s="7"/>
      <c r="E39" s="6"/>
      <c r="F39" s="2"/>
    </row>
    <row r="40" spans="1:6" s="4" customFormat="1" ht="21" x14ac:dyDescent="0.65">
      <c r="A40" s="22" t="s">
        <v>145</v>
      </c>
      <c r="B40" s="22"/>
      <c r="C40" s="22"/>
      <c r="D40" s="22"/>
      <c r="E40" s="21"/>
      <c r="F40" s="2"/>
    </row>
    <row r="41" spans="1:6" s="4" customFormat="1" ht="66.599999999999994" customHeight="1" x14ac:dyDescent="0.45">
      <c r="A41" s="20" t="s">
        <v>84</v>
      </c>
      <c r="B41" s="19" t="s">
        <v>101</v>
      </c>
      <c r="C41" s="19" t="s">
        <v>86</v>
      </c>
      <c r="D41" s="19" t="s">
        <v>87</v>
      </c>
      <c r="E41" s="18" t="s">
        <v>286</v>
      </c>
      <c r="F41" s="17"/>
    </row>
    <row r="42" spans="1:6" ht="93.6" customHeight="1" x14ac:dyDescent="0.5">
      <c r="A42" s="15" t="s">
        <v>314</v>
      </c>
      <c r="B42" s="39" t="s">
        <v>280</v>
      </c>
      <c r="C42" s="16"/>
      <c r="D42" s="15"/>
      <c r="E42" s="29"/>
    </row>
    <row r="43" spans="1:6" ht="93.6" customHeight="1" x14ac:dyDescent="0.5">
      <c r="A43" s="15" t="s">
        <v>144</v>
      </c>
      <c r="B43" s="15"/>
      <c r="C43" s="16"/>
      <c r="D43" s="15"/>
      <c r="E43" s="27"/>
    </row>
    <row r="44" spans="1:6" s="23" customFormat="1" x14ac:dyDescent="0.5">
      <c r="A44" s="13" t="s">
        <v>100</v>
      </c>
      <c r="B44" s="12"/>
      <c r="C44" s="11">
        <f>SUM(C42:C43)</f>
        <v>0</v>
      </c>
      <c r="D44" s="26"/>
      <c r="E44" s="25"/>
      <c r="F44" s="24"/>
    </row>
    <row r="45" spans="1:6" x14ac:dyDescent="0.5">
      <c r="A45" s="7"/>
      <c r="B45" s="7"/>
      <c r="C45" s="7"/>
      <c r="D45" s="7"/>
      <c r="E45" s="6"/>
    </row>
    <row r="46" spans="1:6" s="5" customFormat="1" ht="21" x14ac:dyDescent="0.65">
      <c r="A46" s="22" t="s">
        <v>150</v>
      </c>
      <c r="B46" s="22"/>
      <c r="C46" s="22"/>
      <c r="D46" s="22"/>
      <c r="E46" s="21"/>
      <c r="F46" s="2"/>
    </row>
    <row r="47" spans="1:6" s="28" customFormat="1" ht="66.599999999999994" customHeight="1" x14ac:dyDescent="0.45">
      <c r="A47" s="20" t="s">
        <v>84</v>
      </c>
      <c r="B47" s="19" t="s">
        <v>101</v>
      </c>
      <c r="C47" s="19" t="s">
        <v>86</v>
      </c>
      <c r="D47" s="19" t="s">
        <v>87</v>
      </c>
      <c r="E47" s="18" t="s">
        <v>286</v>
      </c>
      <c r="F47" s="17"/>
    </row>
    <row r="48" spans="1:6" s="4" customFormat="1" ht="102" customHeight="1" x14ac:dyDescent="0.5">
      <c r="A48" s="15" t="s">
        <v>314</v>
      </c>
      <c r="B48" s="39" t="s">
        <v>280</v>
      </c>
      <c r="C48" s="16"/>
      <c r="D48" s="15"/>
      <c r="E48" s="29"/>
      <c r="F48" s="2"/>
    </row>
    <row r="49" spans="1:6" ht="109.35" customHeight="1" x14ac:dyDescent="0.5">
      <c r="A49" s="15" t="s">
        <v>144</v>
      </c>
      <c r="B49" s="15"/>
      <c r="C49" s="16"/>
      <c r="D49" s="15"/>
      <c r="E49" s="27"/>
    </row>
    <row r="50" spans="1:6" s="23" customFormat="1" x14ac:dyDescent="0.5">
      <c r="A50" s="13" t="s">
        <v>100</v>
      </c>
      <c r="B50" s="12"/>
      <c r="C50" s="11">
        <f>SUM(C48:C49)</f>
        <v>0</v>
      </c>
      <c r="D50" s="26"/>
      <c r="E50" s="25"/>
      <c r="F50" s="24"/>
    </row>
    <row r="51" spans="1:6" x14ac:dyDescent="0.5">
      <c r="A51" s="7"/>
      <c r="B51" s="7"/>
      <c r="C51" s="7"/>
      <c r="D51" s="7"/>
      <c r="E51" s="6"/>
    </row>
    <row r="52" spans="1:6" ht="21" x14ac:dyDescent="0.65">
      <c r="A52" s="22" t="s">
        <v>154</v>
      </c>
      <c r="B52" s="22"/>
      <c r="C52" s="22"/>
      <c r="D52" s="22"/>
      <c r="E52" s="21"/>
    </row>
    <row r="53" spans="1:6" s="4" customFormat="1" ht="66.599999999999994" customHeight="1" x14ac:dyDescent="0.45">
      <c r="A53" s="20" t="s">
        <v>84</v>
      </c>
      <c r="B53" s="19" t="s">
        <v>101</v>
      </c>
      <c r="C53" s="19" t="s">
        <v>86</v>
      </c>
      <c r="D53" s="19" t="s">
        <v>87</v>
      </c>
      <c r="E53" s="18" t="s">
        <v>286</v>
      </c>
      <c r="F53" s="17"/>
    </row>
    <row r="54" spans="1:6" s="5" customFormat="1" ht="96" customHeight="1" x14ac:dyDescent="0.5">
      <c r="A54" s="15" t="s">
        <v>314</v>
      </c>
      <c r="B54" s="39" t="s">
        <v>280</v>
      </c>
      <c r="C54" s="16"/>
      <c r="D54" s="15"/>
      <c r="E54" s="29"/>
      <c r="F54" s="2"/>
    </row>
    <row r="55" spans="1:6" s="5" customFormat="1" ht="89.45" customHeight="1" x14ac:dyDescent="0.5">
      <c r="A55" s="15"/>
      <c r="B55" s="15"/>
      <c r="C55" s="16"/>
      <c r="D55" s="15"/>
      <c r="E55" s="29"/>
      <c r="F55" s="2"/>
    </row>
    <row r="56" spans="1:6" s="5" customFormat="1" ht="16.149999999999999" thickBot="1" x14ac:dyDescent="0.55000000000000004">
      <c r="A56" s="13" t="s">
        <v>100</v>
      </c>
      <c r="B56" s="12"/>
      <c r="C56" s="11">
        <f>SUM(C54:C55)</f>
        <v>0</v>
      </c>
      <c r="D56" s="7"/>
      <c r="E56" s="6"/>
      <c r="F56" s="2"/>
    </row>
    <row r="57" spans="1:6" s="5" customFormat="1" ht="23.65" thickBot="1" x14ac:dyDescent="0.55000000000000004">
      <c r="A57" s="10" t="s">
        <v>7</v>
      </c>
      <c r="B57" s="9"/>
      <c r="C57" s="8">
        <f>SUM(C56,C50,C44,C38,C32,C24,C15)</f>
        <v>1965317.9999999998</v>
      </c>
      <c r="D57" s="7"/>
      <c r="E57" s="6"/>
      <c r="F57" s="2"/>
    </row>
    <row r="58" spans="1:6" s="4" customFormat="1" ht="13.35" customHeight="1" x14ac:dyDescent="0.5">
      <c r="A58" s="1" t="s">
        <v>164</v>
      </c>
      <c r="B58" s="1"/>
      <c r="C58" s="1"/>
      <c r="D58" s="1"/>
      <c r="E58" s="3"/>
      <c r="F58" s="2"/>
    </row>
    <row r="59" spans="1:6" x14ac:dyDescent="0.5"/>
    <row r="60" spans="1:6" x14ac:dyDescent="0.5"/>
    <row r="61" spans="1:6" x14ac:dyDescent="0.5"/>
    <row r="65" x14ac:dyDescent="0.5"/>
    <row r="66" x14ac:dyDescent="0.5"/>
    <row r="67" x14ac:dyDescent="0.5"/>
    <row r="68" x14ac:dyDescent="0.5"/>
    <row r="69" x14ac:dyDescent="0.5"/>
    <row r="70" x14ac:dyDescent="0.5"/>
    <row r="71" x14ac:dyDescent="0.5"/>
    <row r="80" x14ac:dyDescent="0.5"/>
  </sheetData>
  <sheetProtection formatCells="0"/>
  <protectedRanges>
    <protectedRange sqref="G15:XFD17 A37 A43 A49 A54 E37 E43 E49" name="Range2"/>
    <protectedRange sqref="A5:E7 A4:D4" name="Range1"/>
    <protectedRange sqref="E4" name="Range1_2_1"/>
    <protectedRange sqref="B36:D37 B42:D43 B48:D49 B54:D55 B28:D31 A11:D14 B19:D23" name="Range2_1_1"/>
    <protectedRange sqref="A19:A23" name="Range2_3"/>
    <protectedRange sqref="A55" name="Range2_7"/>
    <protectedRange sqref="E28 A28:A31 E31 E22" name="Range2_4_2"/>
    <protectedRange sqref="A36" name="Range2_5"/>
    <protectedRange sqref="A42" name="Range2_6"/>
  </protectedRanges>
  <dataValidations count="6">
    <dataValidation allowBlank="1" showInputMessage="1" showErrorMessage="1" prompt="Enter a brief name or title to label the activity/activities" sqref="A36:A37 A42:A43 A28:A31 A48:A49 A19:A23 A54:A55 A11:A14" xr:uid="{45EBA348-E442-4213-9413-DBBABB082FE2}"/>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2:E43 E48:E49 E36:E37 E28:E30 E54:E55 E20:E21 E23" xr:uid="{771EAF96-5C79-41A4-B825-77B439FF7305}"/>
    <dataValidation allowBlank="1" showInputMessage="1" showErrorMessage="1" promptTitle="Questions to Address:" sqref="A4:D7" xr:uid="{C0956296-DE7A-4204-A5C8-315ED67FD6DA}"/>
    <dataValidation allowBlank="1" showInputMessage="1" showErrorMessage="1" promptTitle="Overall narrative for the year" prompt="Enter a description of the Board's overall plan" sqref="E4:E5" xr:uid="{D4E41D6F-081B-48CD-B9B7-0CDA2B3ED051}"/>
    <dataValidation allowBlank="1" showInputMessage="1" showErrorMessage="1" promptTitle="Overall narrative for the year" prompt="If the Board selects &quot;both&quot; on the above line, describe in detail how this is coordinated." sqref="E7" xr:uid="{B99AFDD8-2890-453B-A8B0-F2EE540A5D53}"/>
    <dataValidation allowBlank="1" showInputMessage="1" showErrorMessage="1" prompt="Place the activty's estimated expenditure amount in the cell._x000a_" sqref="C28:C31 C54:C55 C11:C14 C36:C37 C42:C43 C48:C49 C19:C23" xr:uid="{158A997D-B4F5-4C28-BFF6-9D849F77490C}"/>
  </dataValidations>
  <printOptions horizontalCentered="1"/>
  <pageMargins left="0.25" right="0.25" top="0.61848958333333304" bottom="0.75" header="0.3" footer="0.3"/>
  <pageSetup scale="60"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3C6A-649E-4EE3-B91A-39CA20742C05}">
  <sheetPr>
    <tabColor theme="5" tint="-0.249977111117893"/>
    <pageSetUpPr fitToPage="1"/>
  </sheetPr>
  <dimension ref="A1:F88"/>
  <sheetViews>
    <sheetView topLeftCell="A58" zoomScale="70" zoomScaleNormal="70" workbookViewId="0">
      <selection activeCell="E33" sqref="E33"/>
    </sheetView>
  </sheetViews>
  <sheetFormatPr defaultColWidth="0" defaultRowHeight="15.75" zeroHeight="1" x14ac:dyDescent="0.5"/>
  <cols>
    <col min="1" max="1" width="33.53125" style="1" customWidth="1"/>
    <col min="2" max="2" width="16.46484375" style="1" customWidth="1"/>
    <col min="3" max="3" width="23.33203125" style="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[7]Instructions!$B$8</f>
        <v>Workforce Solutions Capital Area</v>
      </c>
      <c r="B1" s="62"/>
      <c r="C1" s="62"/>
      <c r="D1" s="62"/>
      <c r="E1" s="61"/>
      <c r="F1" s="60"/>
    </row>
    <row r="2" spans="1:6" s="55" customFormat="1" ht="26.1" customHeight="1" x14ac:dyDescent="0.45">
      <c r="A2" s="58" t="str">
        <f>CONCATENATE("FFY ", [7]Instructions!$B$9, " Annual Expenditure Plan")</f>
        <v>FFY 2025 Annual Expenditure Plan</v>
      </c>
      <c r="B2" s="58"/>
      <c r="C2" s="58"/>
      <c r="D2" s="58"/>
      <c r="E2" s="57"/>
      <c r="F2" s="56"/>
    </row>
    <row r="3" spans="1:6" ht="22.35" customHeight="1" x14ac:dyDescent="0.5">
      <c r="A3" s="54" t="s">
        <v>76</v>
      </c>
      <c r="B3" s="54"/>
      <c r="C3" s="54"/>
      <c r="D3" s="54"/>
      <c r="E3" s="53"/>
    </row>
    <row r="4" spans="1:6" ht="315.75" customHeight="1" x14ac:dyDescent="0.5">
      <c r="A4" s="44" t="s">
        <v>77</v>
      </c>
      <c r="B4" s="44"/>
      <c r="C4" s="44"/>
      <c r="D4" s="44"/>
      <c r="E4" s="52" t="s">
        <v>315</v>
      </c>
    </row>
    <row r="5" spans="1:6" x14ac:dyDescent="0.5">
      <c r="A5" s="51"/>
      <c r="B5" s="51"/>
      <c r="C5" s="51"/>
      <c r="D5" s="51"/>
      <c r="E5" s="50"/>
    </row>
    <row r="6" spans="1:6" ht="33" customHeight="1" x14ac:dyDescent="0.5">
      <c r="A6" s="49" t="s">
        <v>79</v>
      </c>
      <c r="B6" s="48"/>
      <c r="C6" s="48"/>
      <c r="D6" s="47"/>
      <c r="E6" s="46" t="s">
        <v>316</v>
      </c>
    </row>
    <row r="7" spans="1:6" ht="48.6" customHeight="1" x14ac:dyDescent="0.5">
      <c r="A7" s="45" t="s">
        <v>81</v>
      </c>
      <c r="B7" s="44"/>
      <c r="C7" s="44"/>
      <c r="D7" s="43"/>
      <c r="E7" s="42"/>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37.25" customHeight="1" x14ac:dyDescent="0.5">
      <c r="A11" s="302" t="s">
        <v>317</v>
      </c>
      <c r="B11" s="39" t="s">
        <v>90</v>
      </c>
      <c r="C11" s="16">
        <v>8075</v>
      </c>
      <c r="D11" s="15" t="s">
        <v>106</v>
      </c>
      <c r="E11" s="40" t="s">
        <v>318</v>
      </c>
      <c r="F11" s="2"/>
    </row>
    <row r="12" spans="1:6" s="4" customFormat="1" ht="175.5" customHeight="1" x14ac:dyDescent="0.5">
      <c r="A12" s="302" t="s">
        <v>319</v>
      </c>
      <c r="B12" s="39" t="s">
        <v>90</v>
      </c>
      <c r="C12" s="16">
        <v>245000</v>
      </c>
      <c r="D12" s="15" t="s">
        <v>106</v>
      </c>
      <c r="E12" s="29" t="s">
        <v>320</v>
      </c>
      <c r="F12" s="2"/>
    </row>
    <row r="13" spans="1:6" s="30" customFormat="1" ht="15" customHeight="1" x14ac:dyDescent="0.5">
      <c r="A13" s="13" t="s">
        <v>100</v>
      </c>
      <c r="B13" s="38"/>
      <c r="C13" s="37">
        <f>SUM(C11:C12)</f>
        <v>253075</v>
      </c>
      <c r="D13" s="32"/>
      <c r="E13" s="31"/>
      <c r="F13" s="24"/>
    </row>
    <row r="14" spans="1:6" s="5" customFormat="1" ht="15" customHeight="1" x14ac:dyDescent="0.5">
      <c r="A14" s="7"/>
      <c r="B14" s="7"/>
      <c r="C14" s="7"/>
      <c r="D14" s="7"/>
      <c r="E14" s="6"/>
      <c r="F14" s="2"/>
    </row>
    <row r="15" spans="1:6" s="5" customFormat="1" ht="21" x14ac:dyDescent="0.65">
      <c r="A15" s="22" t="s">
        <v>1</v>
      </c>
      <c r="B15" s="22"/>
      <c r="C15" s="22"/>
      <c r="D15" s="22"/>
      <c r="E15" s="21"/>
      <c r="F15" s="2"/>
    </row>
    <row r="16" spans="1:6" s="4" customFormat="1" ht="66.5" customHeight="1" x14ac:dyDescent="0.45">
      <c r="A16" s="20" t="s">
        <v>84</v>
      </c>
      <c r="B16" s="19" t="s">
        <v>101</v>
      </c>
      <c r="C16" s="19" t="s">
        <v>86</v>
      </c>
      <c r="D16" s="19" t="s">
        <v>87</v>
      </c>
      <c r="E16" s="18" t="s">
        <v>88</v>
      </c>
      <c r="F16" s="17"/>
    </row>
    <row r="17" spans="1:6" ht="173.45" customHeight="1" x14ac:dyDescent="0.5">
      <c r="A17" s="302" t="s">
        <v>321</v>
      </c>
      <c r="B17" s="39" t="s">
        <v>90</v>
      </c>
      <c r="C17" s="16">
        <v>172000</v>
      </c>
      <c r="D17" s="15" t="s">
        <v>98</v>
      </c>
      <c r="E17" s="29" t="s">
        <v>322</v>
      </c>
    </row>
    <row r="18" spans="1:6" ht="144" customHeight="1" x14ac:dyDescent="0.5">
      <c r="A18" s="302" t="s">
        <v>323</v>
      </c>
      <c r="B18" s="39" t="s">
        <v>90</v>
      </c>
      <c r="C18" s="16">
        <v>33000</v>
      </c>
      <c r="D18" s="15" t="s">
        <v>103</v>
      </c>
      <c r="E18" s="14" t="s">
        <v>324</v>
      </c>
    </row>
    <row r="19" spans="1:6" ht="183" customHeight="1" x14ac:dyDescent="0.5">
      <c r="A19" s="302" t="s">
        <v>325</v>
      </c>
      <c r="B19" s="39" t="s">
        <v>120</v>
      </c>
      <c r="C19" s="16">
        <v>85000</v>
      </c>
      <c r="D19" s="15" t="s">
        <v>106</v>
      </c>
      <c r="E19" s="14" t="s">
        <v>326</v>
      </c>
    </row>
    <row r="20" spans="1:6" ht="195" customHeight="1" x14ac:dyDescent="0.5">
      <c r="A20" s="302" t="s">
        <v>327</v>
      </c>
      <c r="B20" s="39" t="s">
        <v>90</v>
      </c>
      <c r="C20" s="16">
        <v>16250</v>
      </c>
      <c r="D20" s="15" t="s">
        <v>98</v>
      </c>
      <c r="E20" s="29" t="s">
        <v>328</v>
      </c>
    </row>
    <row r="21" spans="1:6" ht="266.25" customHeight="1" x14ac:dyDescent="0.5">
      <c r="A21" s="302" t="s">
        <v>329</v>
      </c>
      <c r="B21" s="39" t="s">
        <v>120</v>
      </c>
      <c r="C21" s="16">
        <v>16000</v>
      </c>
      <c r="D21" s="15" t="s">
        <v>91</v>
      </c>
      <c r="E21" s="29" t="s">
        <v>330</v>
      </c>
    </row>
    <row r="22" spans="1:6" ht="210.6" customHeight="1" x14ac:dyDescent="0.5">
      <c r="A22" s="302" t="s">
        <v>331</v>
      </c>
      <c r="B22" s="39" t="s">
        <v>120</v>
      </c>
      <c r="C22" s="16">
        <v>45000</v>
      </c>
      <c r="D22" s="15" t="s">
        <v>106</v>
      </c>
      <c r="E22" s="116" t="s">
        <v>332</v>
      </c>
    </row>
    <row r="23" spans="1:6" ht="142.5" customHeight="1" x14ac:dyDescent="0.5">
      <c r="A23" s="302" t="s">
        <v>333</v>
      </c>
      <c r="B23" s="39" t="s">
        <v>90</v>
      </c>
      <c r="C23" s="16">
        <v>51340</v>
      </c>
      <c r="D23" s="15" t="s">
        <v>103</v>
      </c>
      <c r="E23" s="29" t="s">
        <v>334</v>
      </c>
    </row>
    <row r="24" spans="1:6" s="23" customFormat="1" ht="14.75" customHeight="1" x14ac:dyDescent="0.5">
      <c r="A24" s="13" t="s">
        <v>100</v>
      </c>
      <c r="B24" s="38"/>
      <c r="C24" s="37">
        <f>SUM(C17:C23)</f>
        <v>418590</v>
      </c>
      <c r="D24" s="26"/>
      <c r="E24" s="25"/>
      <c r="F24" s="24"/>
    </row>
    <row r="25" spans="1:6" ht="14.75" customHeight="1" x14ac:dyDescent="0.5">
      <c r="A25" s="7"/>
      <c r="B25" s="7"/>
      <c r="C25" s="7"/>
      <c r="D25" s="7"/>
      <c r="E25" s="6"/>
    </row>
    <row r="26" spans="1:6" ht="21" x14ac:dyDescent="0.65">
      <c r="A26" s="22" t="s">
        <v>118</v>
      </c>
      <c r="B26" s="22"/>
      <c r="C26" s="22"/>
      <c r="D26" s="22"/>
      <c r="E26" s="21"/>
    </row>
    <row r="27" spans="1:6" s="28" customFormat="1" ht="66.5" customHeight="1" x14ac:dyDescent="0.45">
      <c r="A27" s="20" t="s">
        <v>84</v>
      </c>
      <c r="B27" s="19" t="s">
        <v>101</v>
      </c>
      <c r="C27" s="19" t="s">
        <v>86</v>
      </c>
      <c r="D27" s="19" t="s">
        <v>87</v>
      </c>
      <c r="E27" s="18" t="s">
        <v>88</v>
      </c>
      <c r="F27" s="17"/>
    </row>
    <row r="28" spans="1:6" s="5" customFormat="1" ht="249" customHeight="1" x14ac:dyDescent="0.5">
      <c r="A28" s="302" t="s">
        <v>335</v>
      </c>
      <c r="B28" s="39" t="s">
        <v>120</v>
      </c>
      <c r="C28" s="16">
        <v>715000</v>
      </c>
      <c r="D28" s="15" t="s">
        <v>106</v>
      </c>
      <c r="E28" s="64" t="s">
        <v>336</v>
      </c>
      <c r="F28" s="2"/>
    </row>
    <row r="29" spans="1:6" s="5" customFormat="1" ht="309.75" customHeight="1" x14ac:dyDescent="0.5">
      <c r="A29" s="302" t="s">
        <v>337</v>
      </c>
      <c r="B29" s="39" t="s">
        <v>120</v>
      </c>
      <c r="C29" s="16">
        <v>10000</v>
      </c>
      <c r="D29" s="15" t="s">
        <v>98</v>
      </c>
      <c r="E29" s="29" t="s">
        <v>338</v>
      </c>
      <c r="F29" s="2"/>
    </row>
    <row r="30" spans="1:6" s="5" customFormat="1" ht="247.5" customHeight="1" x14ac:dyDescent="0.5">
      <c r="A30" s="302" t="s">
        <v>339</v>
      </c>
      <c r="B30" s="15" t="s">
        <v>340</v>
      </c>
      <c r="C30" s="16">
        <v>40000</v>
      </c>
      <c r="D30" s="15" t="s">
        <v>98</v>
      </c>
      <c r="E30" s="29" t="s">
        <v>341</v>
      </c>
      <c r="F30" s="2"/>
    </row>
    <row r="31" spans="1:6" s="5" customFormat="1" ht="197.25" customHeight="1" x14ac:dyDescent="0.5">
      <c r="A31" s="302" t="s">
        <v>342</v>
      </c>
      <c r="B31" s="39" t="s">
        <v>90</v>
      </c>
      <c r="C31" s="16">
        <v>1000</v>
      </c>
      <c r="D31" s="15" t="s">
        <v>98</v>
      </c>
      <c r="E31" s="29" t="s">
        <v>343</v>
      </c>
      <c r="F31" s="2"/>
    </row>
    <row r="32" spans="1:6" s="5" customFormat="1" ht="163.25" customHeight="1" x14ac:dyDescent="0.5">
      <c r="A32" s="302" t="s">
        <v>344</v>
      </c>
      <c r="B32" s="39" t="s">
        <v>90</v>
      </c>
      <c r="C32" s="16">
        <v>5000</v>
      </c>
      <c r="D32" s="15" t="s">
        <v>103</v>
      </c>
      <c r="E32" s="29" t="s">
        <v>345</v>
      </c>
      <c r="F32" s="2"/>
    </row>
    <row r="33" spans="1:6" s="5" customFormat="1" ht="270" customHeight="1" x14ac:dyDescent="0.5">
      <c r="A33" s="302" t="s">
        <v>346</v>
      </c>
      <c r="B33" s="39" t="s">
        <v>347</v>
      </c>
      <c r="C33" s="16">
        <v>25000</v>
      </c>
      <c r="D33" s="15" t="s">
        <v>98</v>
      </c>
      <c r="E33" s="29" t="s">
        <v>348</v>
      </c>
      <c r="F33" s="2"/>
    </row>
    <row r="34" spans="1:6" s="5" customFormat="1" ht="126" customHeight="1" x14ac:dyDescent="0.5">
      <c r="A34" s="275" t="s">
        <v>349</v>
      </c>
      <c r="B34" s="276" t="s">
        <v>350</v>
      </c>
      <c r="C34" s="16">
        <v>0</v>
      </c>
      <c r="D34" s="275" t="s">
        <v>103</v>
      </c>
      <c r="E34" s="29" t="s">
        <v>351</v>
      </c>
      <c r="F34" s="2"/>
    </row>
    <row r="35" spans="1:6" ht="171" customHeight="1" x14ac:dyDescent="0.5">
      <c r="A35" s="302" t="s">
        <v>195</v>
      </c>
      <c r="B35" s="39" t="s">
        <v>90</v>
      </c>
      <c r="C35" s="16">
        <v>215402</v>
      </c>
      <c r="D35" s="15" t="s">
        <v>103</v>
      </c>
      <c r="E35" s="29" t="s">
        <v>352</v>
      </c>
    </row>
    <row r="36" spans="1:6" s="23" customFormat="1" ht="15" customHeight="1" x14ac:dyDescent="0.5">
      <c r="A36" s="13" t="s">
        <v>100</v>
      </c>
      <c r="B36" s="12"/>
      <c r="C36" s="33">
        <f>SUM(C28:C35)</f>
        <v>1011402</v>
      </c>
      <c r="D36" s="32"/>
      <c r="E36" s="31"/>
      <c r="F36" s="24"/>
    </row>
    <row r="37" spans="1:6" ht="15" customHeight="1" x14ac:dyDescent="0.5">
      <c r="A37" s="7"/>
      <c r="B37" s="7"/>
      <c r="C37" s="7"/>
      <c r="D37" s="7"/>
      <c r="E37" s="6"/>
    </row>
    <row r="38" spans="1:6" ht="21" x14ac:dyDescent="0.65">
      <c r="A38" s="22" t="s">
        <v>141</v>
      </c>
      <c r="B38" s="22"/>
      <c r="C38" s="22"/>
      <c r="D38" s="22"/>
      <c r="E38" s="21"/>
    </row>
    <row r="39" spans="1:6" s="4" customFormat="1" ht="47.25" x14ac:dyDescent="0.45">
      <c r="A39" s="20" t="s">
        <v>84</v>
      </c>
      <c r="B39" s="19" t="s">
        <v>101</v>
      </c>
      <c r="C39" s="19" t="s">
        <v>86</v>
      </c>
      <c r="D39" s="19" t="s">
        <v>87</v>
      </c>
      <c r="E39" s="18" t="s">
        <v>88</v>
      </c>
      <c r="F39" s="17"/>
    </row>
    <row r="40" spans="1:6" s="5" customFormat="1" ht="158.25" customHeight="1" x14ac:dyDescent="0.5">
      <c r="A40" s="302" t="s">
        <v>353</v>
      </c>
      <c r="B40" s="39" t="s">
        <v>90</v>
      </c>
      <c r="C40" s="16">
        <v>27000</v>
      </c>
      <c r="D40" s="15" t="s">
        <v>103</v>
      </c>
      <c r="E40" s="63" t="s">
        <v>354</v>
      </c>
      <c r="F40" s="2"/>
    </row>
    <row r="41" spans="1:6" s="5" customFormat="1" ht="126" customHeight="1" x14ac:dyDescent="0.5">
      <c r="A41" s="15" t="s">
        <v>144</v>
      </c>
      <c r="B41" s="15"/>
      <c r="C41" s="16"/>
      <c r="D41" s="15"/>
      <c r="E41" s="27"/>
      <c r="F41" s="2"/>
    </row>
    <row r="42" spans="1:6" s="30" customFormat="1" x14ac:dyDescent="0.5">
      <c r="A42" s="13" t="s">
        <v>100</v>
      </c>
      <c r="B42" s="12"/>
      <c r="C42" s="11">
        <f>SUM(C40:C41)</f>
        <v>27000</v>
      </c>
      <c r="D42" s="26"/>
      <c r="E42" s="25"/>
      <c r="F42" s="24"/>
    </row>
    <row r="43" spans="1:6" s="5" customFormat="1" x14ac:dyDescent="0.5">
      <c r="A43" s="7"/>
      <c r="B43" s="7"/>
      <c r="C43" s="7"/>
      <c r="D43" s="7"/>
      <c r="E43" s="6"/>
      <c r="F43" s="2"/>
    </row>
    <row r="44" spans="1:6" s="4" customFormat="1" ht="21" x14ac:dyDescent="0.65">
      <c r="A44" s="22" t="s">
        <v>145</v>
      </c>
      <c r="B44" s="22"/>
      <c r="C44" s="22"/>
      <c r="D44" s="22"/>
      <c r="E44" s="21"/>
      <c r="F44" s="2"/>
    </row>
    <row r="45" spans="1:6" s="4" customFormat="1" ht="66.5" customHeight="1" x14ac:dyDescent="0.45">
      <c r="A45" s="20" t="s">
        <v>84</v>
      </c>
      <c r="B45" s="19" t="s">
        <v>101</v>
      </c>
      <c r="C45" s="19" t="s">
        <v>86</v>
      </c>
      <c r="D45" s="19" t="s">
        <v>87</v>
      </c>
      <c r="E45" s="18" t="s">
        <v>88</v>
      </c>
      <c r="F45" s="17"/>
    </row>
    <row r="46" spans="1:6" ht="158.25" customHeight="1" x14ac:dyDescent="0.5">
      <c r="A46" s="302" t="s">
        <v>355</v>
      </c>
      <c r="B46" s="39" t="s">
        <v>90</v>
      </c>
      <c r="C46" s="16">
        <v>10000</v>
      </c>
      <c r="D46" s="15" t="s">
        <v>98</v>
      </c>
      <c r="E46" s="29" t="s">
        <v>356</v>
      </c>
    </row>
    <row r="47" spans="1:6" ht="189" customHeight="1" x14ac:dyDescent="0.5">
      <c r="A47" s="302" t="s">
        <v>357</v>
      </c>
      <c r="B47" s="39" t="s">
        <v>90</v>
      </c>
      <c r="C47" s="16">
        <v>1000</v>
      </c>
      <c r="D47" s="15" t="s">
        <v>91</v>
      </c>
      <c r="E47" s="14" t="s">
        <v>358</v>
      </c>
    </row>
    <row r="48" spans="1:6" s="23" customFormat="1" x14ac:dyDescent="0.5">
      <c r="A48" s="13" t="s">
        <v>100</v>
      </c>
      <c r="B48" s="12"/>
      <c r="C48" s="11">
        <f>SUM(C46:C47)</f>
        <v>11000</v>
      </c>
      <c r="D48" s="26"/>
      <c r="E48" s="25"/>
      <c r="F48" s="24"/>
    </row>
    <row r="49" spans="1:6" x14ac:dyDescent="0.5">
      <c r="A49" s="7"/>
      <c r="B49" s="7"/>
      <c r="C49" s="7"/>
      <c r="D49" s="7"/>
      <c r="E49" s="6"/>
    </row>
    <row r="50" spans="1:6" s="5" customFormat="1" ht="21" x14ac:dyDescent="0.65">
      <c r="A50" s="22" t="s">
        <v>150</v>
      </c>
      <c r="B50" s="22"/>
      <c r="C50" s="22"/>
      <c r="D50" s="22"/>
      <c r="E50" s="21"/>
      <c r="F50" s="2"/>
    </row>
    <row r="51" spans="1:6" s="28" customFormat="1" ht="66.5" customHeight="1" x14ac:dyDescent="0.45">
      <c r="A51" s="20" t="s">
        <v>84</v>
      </c>
      <c r="B51" s="19" t="s">
        <v>101</v>
      </c>
      <c r="C51" s="19" t="s">
        <v>86</v>
      </c>
      <c r="D51" s="19" t="s">
        <v>87</v>
      </c>
      <c r="E51" s="18" t="s">
        <v>88</v>
      </c>
      <c r="F51" s="17"/>
    </row>
    <row r="52" spans="1:6" s="4" customFormat="1" ht="252" customHeight="1" x14ac:dyDescent="0.5">
      <c r="A52" s="302" t="s">
        <v>359</v>
      </c>
      <c r="B52" s="39" t="s">
        <v>120</v>
      </c>
      <c r="C52" s="16">
        <v>16500</v>
      </c>
      <c r="D52" s="15" t="s">
        <v>103</v>
      </c>
      <c r="E52" s="29" t="s">
        <v>360</v>
      </c>
      <c r="F52" s="2"/>
    </row>
    <row r="53" spans="1:6" ht="109.25" customHeight="1" x14ac:dyDescent="0.5">
      <c r="A53" s="15" t="s">
        <v>144</v>
      </c>
      <c r="B53" s="15"/>
      <c r="C53" s="16"/>
      <c r="D53" s="15"/>
      <c r="E53" s="27"/>
    </row>
    <row r="54" spans="1:6" s="23" customFormat="1" x14ac:dyDescent="0.5">
      <c r="A54" s="13" t="s">
        <v>100</v>
      </c>
      <c r="B54" s="12"/>
      <c r="C54" s="11">
        <f>SUM(C52:C53)</f>
        <v>16500</v>
      </c>
      <c r="D54" s="26"/>
      <c r="E54" s="25"/>
      <c r="F54" s="24"/>
    </row>
    <row r="55" spans="1:6" x14ac:dyDescent="0.5">
      <c r="A55" s="7"/>
      <c r="B55" s="7"/>
      <c r="C55" s="7"/>
      <c r="D55" s="7"/>
      <c r="E55" s="6"/>
    </row>
    <row r="56" spans="1:6" ht="21" x14ac:dyDescent="0.65">
      <c r="A56" s="22" t="s">
        <v>154</v>
      </c>
      <c r="B56" s="22"/>
      <c r="C56" s="22"/>
      <c r="D56" s="22"/>
      <c r="E56" s="21"/>
    </row>
    <row r="57" spans="1:6" s="4" customFormat="1" ht="66.5" customHeight="1" x14ac:dyDescent="0.45">
      <c r="A57" s="20" t="s">
        <v>84</v>
      </c>
      <c r="B57" s="19" t="s">
        <v>101</v>
      </c>
      <c r="C57" s="19" t="s">
        <v>86</v>
      </c>
      <c r="D57" s="19" t="s">
        <v>87</v>
      </c>
      <c r="E57" s="18" t="s">
        <v>88</v>
      </c>
      <c r="F57" s="17"/>
    </row>
    <row r="58" spans="1:6" s="5" customFormat="1" ht="229.25" customHeight="1" x14ac:dyDescent="0.5">
      <c r="A58" s="302" t="s">
        <v>361</v>
      </c>
      <c r="B58" s="39" t="s">
        <v>362</v>
      </c>
      <c r="C58" s="16">
        <v>1092800</v>
      </c>
      <c r="D58" s="15" t="s">
        <v>98</v>
      </c>
      <c r="E58" s="29" t="s">
        <v>363</v>
      </c>
      <c r="F58" s="2"/>
    </row>
    <row r="59" spans="1:6" s="5" customFormat="1" ht="236.25" customHeight="1" x14ac:dyDescent="0.5">
      <c r="A59" s="302" t="s">
        <v>364</v>
      </c>
      <c r="B59" s="39" t="s">
        <v>365</v>
      </c>
      <c r="C59" s="16">
        <v>1198750</v>
      </c>
      <c r="D59" s="15" t="s">
        <v>98</v>
      </c>
      <c r="E59" s="29" t="s">
        <v>366</v>
      </c>
      <c r="F59" s="2"/>
    </row>
    <row r="60" spans="1:6" s="5" customFormat="1" ht="16.149999999999999" thickBot="1" x14ac:dyDescent="0.55000000000000004">
      <c r="A60" s="13" t="s">
        <v>100</v>
      </c>
      <c r="B60" s="12"/>
      <c r="C60" s="11">
        <f>SUM(C58:C59)</f>
        <v>2291550</v>
      </c>
      <c r="D60" s="7"/>
      <c r="E60" s="6"/>
      <c r="F60" s="2"/>
    </row>
    <row r="61" spans="1:6" s="5" customFormat="1" ht="23.65" thickBot="1" x14ac:dyDescent="0.55000000000000004">
      <c r="A61" s="10" t="s">
        <v>7</v>
      </c>
      <c r="B61" s="9"/>
      <c r="C61" s="8">
        <f>SUM(C60,C54,C48,C42,C36,C24,C13)</f>
        <v>4029117</v>
      </c>
      <c r="D61" s="7"/>
      <c r="E61" s="6"/>
      <c r="F61" s="2"/>
    </row>
    <row r="62" spans="1:6" s="4" customFormat="1" ht="13.35" customHeight="1" x14ac:dyDescent="0.5">
      <c r="A62" s="1" t="s">
        <v>164</v>
      </c>
      <c r="B62" s="1"/>
      <c r="C62" s="1"/>
      <c r="D62" s="1"/>
      <c r="E62" s="3"/>
      <c r="F62" s="2"/>
    </row>
    <row r="63" spans="1:6" x14ac:dyDescent="0.5"/>
    <row r="64" spans="1:6" x14ac:dyDescent="0.5"/>
    <row r="65" x14ac:dyDescent="0.5"/>
    <row r="66" x14ac:dyDescent="0.5"/>
    <row r="67" x14ac:dyDescent="0.5"/>
    <row r="68" x14ac:dyDescent="0.5"/>
    <row r="69" x14ac:dyDescent="0.5"/>
    <row r="70" x14ac:dyDescent="0.5"/>
    <row r="71" x14ac:dyDescent="0.5"/>
    <row r="72" x14ac:dyDescent="0.5"/>
    <row r="73" x14ac:dyDescent="0.5"/>
    <row r="74" x14ac:dyDescent="0.5"/>
    <row r="75" x14ac:dyDescent="0.5"/>
    <row r="80" x14ac:dyDescent="0.5"/>
    <row r="81" x14ac:dyDescent="0.5"/>
    <row r="82" x14ac:dyDescent="0.5"/>
    <row r="83" x14ac:dyDescent="0.5"/>
    <row r="84" x14ac:dyDescent="0.5"/>
    <row r="85" x14ac:dyDescent="0.5"/>
    <row r="86" x14ac:dyDescent="0.5"/>
    <row r="87" x14ac:dyDescent="0.5"/>
    <row r="88" x14ac:dyDescent="0.5"/>
  </sheetData>
  <sheetProtection formatCells="0"/>
  <protectedRanges>
    <protectedRange sqref="G13:XFD15 A41 A53 A58:A59 E41 E53 A32 E47 A47" name="Range2"/>
    <protectedRange sqref="A5:E7 A4:D4" name="Range1"/>
    <protectedRange sqref="E4" name="Range1_2_1"/>
    <protectedRange sqref="B40:D41 B52:D53 A11:D12 B46:D47 D34 B17:D23 B28:D33 B35:D35 B34 B58:D59" name="Range2_1_1"/>
    <protectedRange sqref="A17:A23" name="Range2_3"/>
    <protectedRange sqref="A33" name="Range2_7"/>
    <protectedRange sqref="E28 A28:A31 A35" name="Range2_4_2"/>
    <protectedRange sqref="A40" name="Range2_5"/>
    <protectedRange sqref="A46" name="Range2_6"/>
    <protectedRange sqref="A34" name="Range2_7_1"/>
    <protectedRange sqref="C34" name="Range2_1_1_1"/>
    <protectedRange sqref="E32" name="Range2_2"/>
  </protectedRanges>
  <dataValidations xWindow="1306" yWindow="760" count="6">
    <dataValidation allowBlank="1" showInputMessage="1" showErrorMessage="1" prompt="Enter a brief name or title to label the activity/activities" sqref="A40:A41 A11:A12 A52:A53 A58:A59 A17:A23 A46:A47 A28:A35" xr:uid="{BDCF69BA-61DC-49D3-917A-9210A45FE594}"/>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1 E12 E46:E47 E58:E59 E52:E53 E28:E35 E17:E23" xr:uid="{4AF8A01B-3D7D-435C-97C5-FD977F6CDE31}"/>
    <dataValidation allowBlank="1" showInputMessage="1" showErrorMessage="1" promptTitle="Questions to Address:" sqref="A4:D7" xr:uid="{6AC4F19C-A030-453B-B892-082ACD85B790}"/>
    <dataValidation allowBlank="1" showInputMessage="1" showErrorMessage="1" promptTitle="Overall narrative for the year" prompt="Enter a description of the Board's overall plan" sqref="E4:E5" xr:uid="{31564970-0395-4AA6-AE95-08744AA9F070}"/>
    <dataValidation allowBlank="1" showInputMessage="1" showErrorMessage="1" promptTitle="Overall narrative for the year" prompt="If the Board selects &quot;both&quot; on the above line, describe in detail how this is coordinated." sqref="E7" xr:uid="{7FDC3421-80AD-4A96-AC0A-4D7D652146B9}"/>
    <dataValidation allowBlank="1" showInputMessage="1" showErrorMessage="1" prompt="Place the activty's estimated expenditure amount in the cell._x000a_" sqref="C11:C12 C46:C47 C40:C41 C52:C53 C58:C59 C17:C23 C28:C35" xr:uid="{377254B9-1552-4051-9933-FE4DCEE092D6}"/>
  </dataValidations>
  <printOptions horizontalCentered="1"/>
  <pageMargins left="0.25" right="0.25" top="0.61848958333333304" bottom="0.75" header="0.3" footer="0.3"/>
  <pageSetup scale="53"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FE033-2829-4930-A273-0514B2BAE356}">
  <sheetPr>
    <tabColor theme="5" tint="-0.249977111117893"/>
    <pageSetUpPr fitToPage="1"/>
  </sheetPr>
  <dimension ref="A1:F80"/>
  <sheetViews>
    <sheetView topLeftCell="A53" zoomScale="80" zoomScaleNormal="80" workbookViewId="0">
      <selection activeCell="D48" sqref="D48"/>
    </sheetView>
  </sheetViews>
  <sheetFormatPr defaultColWidth="0" defaultRowHeight="0" customHeight="1" zeroHeight="1" x14ac:dyDescent="0.5"/>
  <cols>
    <col min="1" max="1" width="33.46484375" style="1" customWidth="1"/>
    <col min="2" max="2" width="16.46484375" style="1" customWidth="1"/>
    <col min="3" max="3" width="22.6640625" style="1" bestFit="1" customWidth="1"/>
    <col min="4" max="4" width="12.46484375" style="1" customWidth="1"/>
    <col min="5" max="5" width="135.6640625" style="3" customWidth="1"/>
    <col min="6" max="6" width="1.46484375" style="2" hidden="1" customWidth="1"/>
    <col min="7" max="7" width="0" style="1" hidden="1" customWidth="1"/>
    <col min="8" max="16384" width="0" style="1" hidden="1"/>
  </cols>
  <sheetData>
    <row r="1" spans="1:6" s="59" customFormat="1" ht="21" x14ac:dyDescent="0.65">
      <c r="A1" s="62" t="str">
        <f>[8]Instructions!$B$8</f>
        <v>Workforce Solutions of Central Texas</v>
      </c>
      <c r="B1" s="62"/>
      <c r="C1" s="62"/>
      <c r="D1" s="62"/>
      <c r="E1" s="61"/>
      <c r="F1" s="60"/>
    </row>
    <row r="2" spans="1:6" s="55" customFormat="1" ht="26" customHeight="1" x14ac:dyDescent="0.45">
      <c r="A2" s="58" t="str">
        <f>CONCATENATE("FFY ", [8]Instructions!$B$9, " Annual Expenditure Plan")</f>
        <v>FFY 2025 Annual Expenditure Plan</v>
      </c>
      <c r="B2" s="58"/>
      <c r="C2" s="58"/>
      <c r="D2" s="58"/>
      <c r="E2" s="57"/>
      <c r="F2" s="56"/>
    </row>
    <row r="3" spans="1:6" ht="22.25" customHeight="1" x14ac:dyDescent="0.5">
      <c r="A3" s="54" t="s">
        <v>76</v>
      </c>
      <c r="B3" s="54"/>
      <c r="C3" s="54"/>
      <c r="D3" s="54"/>
      <c r="E3" s="53"/>
    </row>
    <row r="4" spans="1:6" ht="409.5" x14ac:dyDescent="0.5">
      <c r="A4" s="44" t="s">
        <v>77</v>
      </c>
      <c r="B4" s="44"/>
      <c r="C4" s="44"/>
      <c r="D4" s="44"/>
      <c r="E4" s="52" t="s">
        <v>367</v>
      </c>
    </row>
    <row r="5" spans="1:6" ht="15.75" x14ac:dyDescent="0.5">
      <c r="A5" s="51"/>
      <c r="B5" s="51"/>
      <c r="C5" s="51"/>
      <c r="D5" s="51"/>
      <c r="E5" s="50"/>
    </row>
    <row r="6" spans="1:6" ht="20" customHeight="1" x14ac:dyDescent="0.5">
      <c r="A6" s="49" t="s">
        <v>79</v>
      </c>
      <c r="B6" s="48"/>
      <c r="C6" s="48"/>
      <c r="D6" s="47"/>
      <c r="E6" s="46" t="s">
        <v>9</v>
      </c>
    </row>
    <row r="7" spans="1:6" ht="48.5" customHeight="1" x14ac:dyDescent="0.5">
      <c r="A7" s="45" t="s">
        <v>81</v>
      </c>
      <c r="B7" s="44"/>
      <c r="C7" s="44"/>
      <c r="D7" s="43"/>
      <c r="E7" s="42"/>
    </row>
    <row r="8" spans="1:6" ht="18" customHeight="1" x14ac:dyDescent="0.5">
      <c r="A8" s="7"/>
      <c r="B8" s="7"/>
      <c r="C8" s="7"/>
      <c r="D8" s="7"/>
      <c r="E8" s="6"/>
    </row>
    <row r="9" spans="1:6" ht="19.25"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73.25" x14ac:dyDescent="0.5">
      <c r="A11" s="302" t="s">
        <v>368</v>
      </c>
      <c r="B11" s="39" t="s">
        <v>139</v>
      </c>
      <c r="C11" s="16">
        <v>10000</v>
      </c>
      <c r="D11" s="15" t="s">
        <v>103</v>
      </c>
      <c r="E11" s="97" t="s">
        <v>369</v>
      </c>
      <c r="F11" s="2"/>
    </row>
    <row r="12" spans="1:6" s="4" customFormat="1" ht="189" x14ac:dyDescent="0.5">
      <c r="A12" s="302" t="s">
        <v>370</v>
      </c>
      <c r="B12" s="39" t="s">
        <v>371</v>
      </c>
      <c r="C12" s="16">
        <v>5000</v>
      </c>
      <c r="D12" s="15" t="s">
        <v>106</v>
      </c>
      <c r="E12" s="40" t="s">
        <v>372</v>
      </c>
      <c r="F12" s="2"/>
    </row>
    <row r="13" spans="1:6" s="4" customFormat="1" ht="141.75" x14ac:dyDescent="0.5">
      <c r="A13" s="302" t="s">
        <v>373</v>
      </c>
      <c r="B13" s="39" t="s">
        <v>139</v>
      </c>
      <c r="C13" s="16">
        <v>50000</v>
      </c>
      <c r="D13" s="15" t="s">
        <v>103</v>
      </c>
      <c r="E13" s="29" t="s">
        <v>374</v>
      </c>
      <c r="F13" s="2"/>
    </row>
    <row r="14" spans="1:6" s="30" customFormat="1" ht="15" customHeight="1" x14ac:dyDescent="0.5">
      <c r="A14" s="13" t="s">
        <v>100</v>
      </c>
      <c r="B14" s="38"/>
      <c r="C14" s="37">
        <f>SUM(C11:C13)</f>
        <v>65000</v>
      </c>
      <c r="D14" s="32"/>
      <c r="E14" s="31"/>
      <c r="F14" s="24"/>
    </row>
    <row r="15" spans="1:6" s="5" customFormat="1" ht="15" customHeight="1" x14ac:dyDescent="0.5">
      <c r="A15" s="7"/>
      <c r="B15" s="7"/>
      <c r="C15" s="7"/>
      <c r="D15" s="7"/>
      <c r="E15" s="6"/>
      <c r="F15" s="2"/>
    </row>
    <row r="16" spans="1:6" s="5" customFormat="1" ht="21" x14ac:dyDescent="0.65">
      <c r="A16" s="22" t="s">
        <v>1</v>
      </c>
      <c r="B16" s="22"/>
      <c r="C16" s="22"/>
      <c r="D16" s="22"/>
      <c r="E16" s="21"/>
      <c r="F16" s="2"/>
    </row>
    <row r="17" spans="1:6" s="4" customFormat="1" ht="66.5" customHeight="1" x14ac:dyDescent="0.45">
      <c r="A17" s="417" t="s">
        <v>84</v>
      </c>
      <c r="B17" s="19" t="s">
        <v>101</v>
      </c>
      <c r="C17" s="19" t="s">
        <v>86</v>
      </c>
      <c r="D17" s="19" t="s">
        <v>87</v>
      </c>
      <c r="E17" s="18" t="s">
        <v>88</v>
      </c>
      <c r="F17" s="17"/>
    </row>
    <row r="18" spans="1:6" ht="220.5" x14ac:dyDescent="0.5">
      <c r="A18" s="275" t="s">
        <v>375</v>
      </c>
      <c r="B18" s="276" t="s">
        <v>120</v>
      </c>
      <c r="C18" s="282">
        <v>0</v>
      </c>
      <c r="D18" s="275" t="s">
        <v>98</v>
      </c>
      <c r="E18" s="29" t="s">
        <v>376</v>
      </c>
    </row>
    <row r="19" spans="1:6" ht="252" x14ac:dyDescent="0.5">
      <c r="A19" s="275" t="s">
        <v>377</v>
      </c>
      <c r="B19" s="276" t="s">
        <v>120</v>
      </c>
      <c r="C19" s="282">
        <v>0</v>
      </c>
      <c r="D19" s="275" t="s">
        <v>98</v>
      </c>
      <c r="E19" s="29" t="s">
        <v>378</v>
      </c>
    </row>
    <row r="20" spans="1:6" ht="185" customHeight="1" x14ac:dyDescent="0.5">
      <c r="A20" s="302" t="s">
        <v>379</v>
      </c>
      <c r="B20" s="39" t="s">
        <v>90</v>
      </c>
      <c r="C20" s="16">
        <v>10000</v>
      </c>
      <c r="D20" s="15" t="s">
        <v>103</v>
      </c>
      <c r="E20" s="29" t="s">
        <v>380</v>
      </c>
    </row>
    <row r="21" spans="1:6" ht="204.75" x14ac:dyDescent="0.5">
      <c r="A21" s="302" t="s">
        <v>381</v>
      </c>
      <c r="B21" s="39" t="s">
        <v>139</v>
      </c>
      <c r="C21" s="16">
        <v>50000</v>
      </c>
      <c r="D21" s="15" t="s">
        <v>103</v>
      </c>
      <c r="E21" s="29" t="s">
        <v>382</v>
      </c>
    </row>
    <row r="22" spans="1:6" ht="210.6" customHeight="1" x14ac:dyDescent="0.5">
      <c r="A22" s="304" t="s">
        <v>383</v>
      </c>
      <c r="B22" s="213" t="s">
        <v>120</v>
      </c>
      <c r="C22" s="406">
        <v>18000</v>
      </c>
      <c r="D22" s="93" t="s">
        <v>91</v>
      </c>
      <c r="E22" s="116" t="s">
        <v>384</v>
      </c>
    </row>
    <row r="23" spans="1:6" s="23" customFormat="1" ht="14.75" customHeight="1" x14ac:dyDescent="0.5">
      <c r="A23" s="13" t="s">
        <v>100</v>
      </c>
      <c r="B23" s="38"/>
      <c r="C23" s="37">
        <f>SUM(C18:C22)</f>
        <v>78000</v>
      </c>
      <c r="D23" s="26"/>
      <c r="E23" s="25"/>
      <c r="F23" s="24"/>
    </row>
    <row r="24" spans="1:6" ht="14.75" customHeight="1" x14ac:dyDescent="0.5">
      <c r="A24" s="7"/>
      <c r="B24" s="7"/>
      <c r="C24" s="7"/>
      <c r="D24" s="7"/>
      <c r="E24" s="6"/>
    </row>
    <row r="25" spans="1:6" ht="21" x14ac:dyDescent="0.65">
      <c r="A25" s="22" t="s">
        <v>118</v>
      </c>
      <c r="B25" s="22"/>
      <c r="C25" s="22"/>
      <c r="D25" s="22"/>
      <c r="E25" s="21"/>
    </row>
    <row r="26" spans="1:6" s="28" customFormat="1" ht="66.5" customHeight="1" x14ac:dyDescent="0.45">
      <c r="A26" s="20" t="s">
        <v>84</v>
      </c>
      <c r="B26" s="19" t="s">
        <v>101</v>
      </c>
      <c r="C26" s="19" t="s">
        <v>86</v>
      </c>
      <c r="D26" s="19" t="s">
        <v>87</v>
      </c>
      <c r="E26" s="18" t="s">
        <v>88</v>
      </c>
      <c r="F26" s="17"/>
    </row>
    <row r="27" spans="1:6" s="5" customFormat="1" ht="128" customHeight="1" x14ac:dyDescent="0.5">
      <c r="A27" s="302" t="s">
        <v>265</v>
      </c>
      <c r="B27" s="39" t="s">
        <v>90</v>
      </c>
      <c r="C27" s="16">
        <v>758394</v>
      </c>
      <c r="D27" s="15" t="s">
        <v>103</v>
      </c>
      <c r="E27" s="64" t="s">
        <v>385</v>
      </c>
      <c r="F27" s="2"/>
    </row>
    <row r="28" spans="1:6" s="5" customFormat="1" ht="204.75" x14ac:dyDescent="0.5">
      <c r="A28" s="416" t="s">
        <v>386</v>
      </c>
      <c r="B28" s="39" t="s">
        <v>90</v>
      </c>
      <c r="C28" s="16">
        <v>5000</v>
      </c>
      <c r="D28" s="15" t="s">
        <v>98</v>
      </c>
      <c r="E28" s="64" t="s">
        <v>387</v>
      </c>
      <c r="F28" s="2"/>
    </row>
    <row r="29" spans="1:6" s="5" customFormat="1" ht="156" customHeight="1" x14ac:dyDescent="0.5">
      <c r="A29" s="302" t="s">
        <v>388</v>
      </c>
      <c r="B29" s="39" t="s">
        <v>90</v>
      </c>
      <c r="C29" s="16">
        <v>55000</v>
      </c>
      <c r="D29" s="15" t="s">
        <v>98</v>
      </c>
      <c r="E29" s="64" t="s">
        <v>389</v>
      </c>
      <c r="F29" s="2"/>
    </row>
    <row r="30" spans="1:6" ht="141.75" x14ac:dyDescent="0.5">
      <c r="A30" s="302" t="s">
        <v>390</v>
      </c>
      <c r="B30" s="39" t="s">
        <v>139</v>
      </c>
      <c r="C30" s="16">
        <v>400000</v>
      </c>
      <c r="D30" s="15" t="s">
        <v>103</v>
      </c>
      <c r="E30" s="29" t="s">
        <v>391</v>
      </c>
    </row>
    <row r="31" spans="1:6" s="23" customFormat="1" ht="15" customHeight="1" x14ac:dyDescent="0.5">
      <c r="A31" s="13" t="s">
        <v>100</v>
      </c>
      <c r="B31" s="12"/>
      <c r="C31" s="33">
        <f>SUM(C27:C30)</f>
        <v>1218394</v>
      </c>
      <c r="D31" s="32"/>
      <c r="E31" s="31"/>
      <c r="F31" s="24"/>
    </row>
    <row r="32" spans="1:6" ht="15" customHeight="1" x14ac:dyDescent="0.5">
      <c r="A32" s="7"/>
      <c r="B32" s="7"/>
      <c r="C32" s="7"/>
      <c r="D32" s="7"/>
      <c r="E32" s="6"/>
    </row>
    <row r="33" spans="1:6" ht="21" x14ac:dyDescent="0.65">
      <c r="A33" s="22" t="s">
        <v>141</v>
      </c>
      <c r="B33" s="22"/>
      <c r="C33" s="22"/>
      <c r="D33" s="22"/>
      <c r="E33" s="21"/>
    </row>
    <row r="34" spans="1:6" s="4" customFormat="1" ht="66.5" customHeight="1" x14ac:dyDescent="0.45">
      <c r="A34" s="20" t="s">
        <v>84</v>
      </c>
      <c r="B34" s="19" t="s">
        <v>101</v>
      </c>
      <c r="C34" s="19" t="s">
        <v>86</v>
      </c>
      <c r="D34" s="19" t="s">
        <v>87</v>
      </c>
      <c r="E34" s="18" t="s">
        <v>88</v>
      </c>
      <c r="F34" s="17"/>
    </row>
    <row r="35" spans="1:6" s="5" customFormat="1" ht="135.5" customHeight="1" x14ac:dyDescent="0.5">
      <c r="A35" s="15" t="s">
        <v>392</v>
      </c>
      <c r="B35" s="39" t="s">
        <v>90</v>
      </c>
      <c r="C35" s="16">
        <v>50000</v>
      </c>
      <c r="D35" s="15" t="s">
        <v>106</v>
      </c>
      <c r="E35" s="29" t="s">
        <v>393</v>
      </c>
      <c r="F35" s="2"/>
    </row>
    <row r="36" spans="1:6" s="5" customFormat="1" ht="134.75" customHeight="1" x14ac:dyDescent="0.5">
      <c r="A36" s="302" t="s">
        <v>394</v>
      </c>
      <c r="B36" s="39" t="s">
        <v>90</v>
      </c>
      <c r="C36" s="16">
        <v>50000</v>
      </c>
      <c r="D36" s="15" t="s">
        <v>106</v>
      </c>
      <c r="E36" s="64" t="s">
        <v>395</v>
      </c>
      <c r="F36" s="2"/>
    </row>
    <row r="37" spans="1:6" s="30" customFormat="1" ht="15.75" x14ac:dyDescent="0.5">
      <c r="A37" s="13" t="s">
        <v>100</v>
      </c>
      <c r="B37" s="12"/>
      <c r="C37" s="11">
        <f>SUM(C35:C36)</f>
        <v>100000</v>
      </c>
      <c r="D37" s="26"/>
      <c r="E37" s="25"/>
      <c r="F37" s="24"/>
    </row>
    <row r="38" spans="1:6" s="5" customFormat="1" ht="15.75" x14ac:dyDescent="0.5">
      <c r="A38" s="7"/>
      <c r="B38" s="7"/>
      <c r="C38" s="7"/>
      <c r="D38" s="7"/>
      <c r="E38" s="6"/>
      <c r="F38" s="2"/>
    </row>
    <row r="39" spans="1:6" s="4" customFormat="1" ht="21" x14ac:dyDescent="0.65">
      <c r="A39" s="22" t="s">
        <v>145</v>
      </c>
      <c r="B39" s="22"/>
      <c r="C39" s="22"/>
      <c r="D39" s="22"/>
      <c r="E39" s="21"/>
      <c r="F39" s="2"/>
    </row>
    <row r="40" spans="1:6" s="4" customFormat="1" ht="66.5" customHeight="1" x14ac:dyDescent="0.45">
      <c r="A40" s="20" t="s">
        <v>84</v>
      </c>
      <c r="B40" s="19" t="s">
        <v>101</v>
      </c>
      <c r="C40" s="19" t="s">
        <v>86</v>
      </c>
      <c r="D40" s="19" t="s">
        <v>87</v>
      </c>
      <c r="E40" s="18" t="s">
        <v>88</v>
      </c>
      <c r="F40" s="17"/>
    </row>
    <row r="41" spans="1:6" ht="251" customHeight="1" x14ac:dyDescent="0.5">
      <c r="A41" s="275" t="s">
        <v>396</v>
      </c>
      <c r="B41" s="276" t="s">
        <v>90</v>
      </c>
      <c r="C41" s="282">
        <v>0</v>
      </c>
      <c r="D41" s="275" t="s">
        <v>106</v>
      </c>
      <c r="E41" s="283" t="s">
        <v>397</v>
      </c>
    </row>
    <row r="42" spans="1:6" ht="233" customHeight="1" x14ac:dyDescent="0.5">
      <c r="A42" s="275" t="s">
        <v>398</v>
      </c>
      <c r="B42" s="276" t="s">
        <v>90</v>
      </c>
      <c r="C42" s="277">
        <v>0</v>
      </c>
      <c r="D42" s="275" t="s">
        <v>106</v>
      </c>
      <c r="E42" s="381" t="s">
        <v>399</v>
      </c>
    </row>
    <row r="43" spans="1:6" s="23" customFormat="1" ht="15.75" x14ac:dyDescent="0.5">
      <c r="A43" s="13" t="s">
        <v>100</v>
      </c>
      <c r="B43" s="12"/>
      <c r="C43" s="11">
        <f>SUM(C41:C42)</f>
        <v>0</v>
      </c>
      <c r="D43" s="26"/>
      <c r="E43" s="25"/>
      <c r="F43" s="24"/>
    </row>
    <row r="44" spans="1:6" ht="15.75" x14ac:dyDescent="0.5">
      <c r="A44" s="7"/>
      <c r="B44" s="7"/>
      <c r="C44" s="7"/>
      <c r="D44" s="7"/>
      <c r="E44" s="6"/>
    </row>
    <row r="45" spans="1:6" s="5" customFormat="1" ht="21" x14ac:dyDescent="0.65">
      <c r="A45" s="22" t="s">
        <v>150</v>
      </c>
      <c r="B45" s="22"/>
      <c r="C45" s="22"/>
      <c r="D45" s="22"/>
      <c r="E45" s="21"/>
      <c r="F45" s="2"/>
    </row>
    <row r="46" spans="1:6" s="28" customFormat="1" ht="66.5" customHeight="1" x14ac:dyDescent="0.45">
      <c r="A46" s="20" t="s">
        <v>84</v>
      </c>
      <c r="B46" s="19" t="s">
        <v>101</v>
      </c>
      <c r="C46" s="19" t="s">
        <v>86</v>
      </c>
      <c r="D46" s="19" t="s">
        <v>87</v>
      </c>
      <c r="E46" s="18" t="s">
        <v>88</v>
      </c>
      <c r="F46" s="17"/>
    </row>
    <row r="47" spans="1:6" s="4" customFormat="1" ht="204.75" x14ac:dyDescent="0.5">
      <c r="A47" s="302" t="s">
        <v>400</v>
      </c>
      <c r="B47" s="39" t="s">
        <v>139</v>
      </c>
      <c r="C47" s="16">
        <v>118000</v>
      </c>
      <c r="D47" s="15" t="s">
        <v>103</v>
      </c>
      <c r="E47" s="29" t="s">
        <v>401</v>
      </c>
      <c r="F47" s="2"/>
    </row>
    <row r="48" spans="1:6" ht="109.25" customHeight="1" x14ac:dyDescent="0.5">
      <c r="A48" s="15" t="s">
        <v>144</v>
      </c>
      <c r="B48" s="15"/>
      <c r="C48" s="16"/>
      <c r="D48" s="15"/>
      <c r="E48" s="27"/>
    </row>
    <row r="49" spans="1:6" s="23" customFormat="1" ht="15.75" x14ac:dyDescent="0.5">
      <c r="A49" s="13" t="s">
        <v>100</v>
      </c>
      <c r="B49" s="12"/>
      <c r="C49" s="11">
        <f>SUM(C47:C48)</f>
        <v>118000</v>
      </c>
      <c r="D49" s="26"/>
      <c r="E49" s="25"/>
      <c r="F49" s="24"/>
    </row>
    <row r="50" spans="1:6" ht="15.75" x14ac:dyDescent="0.5">
      <c r="A50" s="7"/>
      <c r="B50" s="7"/>
      <c r="C50" s="7"/>
      <c r="D50" s="7"/>
      <c r="E50" s="6"/>
    </row>
    <row r="51" spans="1:6" ht="21" x14ac:dyDescent="0.65">
      <c r="A51" s="22" t="s">
        <v>154</v>
      </c>
      <c r="B51" s="22"/>
      <c r="C51" s="22"/>
      <c r="D51" s="22"/>
      <c r="E51" s="21"/>
    </row>
    <row r="52" spans="1:6" s="4" customFormat="1" ht="66.5" customHeight="1" x14ac:dyDescent="0.45">
      <c r="A52" s="20" t="s">
        <v>84</v>
      </c>
      <c r="B52" s="19" t="s">
        <v>101</v>
      </c>
      <c r="C52" s="19" t="s">
        <v>86</v>
      </c>
      <c r="D52" s="19" t="s">
        <v>87</v>
      </c>
      <c r="E52" s="18" t="s">
        <v>88</v>
      </c>
      <c r="F52" s="17"/>
    </row>
    <row r="53" spans="1:6" s="5" customFormat="1" ht="301.25" customHeight="1" x14ac:dyDescent="0.5">
      <c r="A53" s="302" t="s">
        <v>402</v>
      </c>
      <c r="B53" s="39" t="s">
        <v>90</v>
      </c>
      <c r="C53" s="16">
        <v>20000</v>
      </c>
      <c r="D53" s="15" t="s">
        <v>103</v>
      </c>
      <c r="E53" s="29" t="s">
        <v>403</v>
      </c>
      <c r="F53" s="2"/>
    </row>
    <row r="54" spans="1:6" s="5" customFormat="1" ht="276" customHeight="1" x14ac:dyDescent="0.5">
      <c r="A54" s="302" t="s">
        <v>404</v>
      </c>
      <c r="B54" s="39" t="s">
        <v>120</v>
      </c>
      <c r="C54" s="16">
        <v>300000</v>
      </c>
      <c r="D54" s="15" t="s">
        <v>98</v>
      </c>
      <c r="E54" s="29" t="s">
        <v>405</v>
      </c>
      <c r="F54" s="2"/>
    </row>
    <row r="55" spans="1:6" s="5" customFormat="1" ht="16.149999999999999" thickBot="1" x14ac:dyDescent="0.55000000000000004">
      <c r="A55" s="13" t="s">
        <v>100</v>
      </c>
      <c r="B55" s="12"/>
      <c r="C55" s="11">
        <f>SUM(C53:C54)</f>
        <v>320000</v>
      </c>
      <c r="D55" s="7"/>
      <c r="E55" s="6"/>
      <c r="F55" s="2"/>
    </row>
    <row r="56" spans="1:6" s="5" customFormat="1" ht="23.65" thickBot="1" x14ac:dyDescent="0.55000000000000004">
      <c r="A56" s="10" t="s">
        <v>7</v>
      </c>
      <c r="B56" s="9"/>
      <c r="C56" s="8">
        <f>SUM(C55,C49,C43,C37,C31,C23,C14)</f>
        <v>1899394</v>
      </c>
      <c r="D56" s="7"/>
      <c r="E56" s="6"/>
      <c r="F56" s="2"/>
    </row>
    <row r="57" spans="1:6" s="4" customFormat="1" ht="13.25" customHeight="1" x14ac:dyDescent="0.5">
      <c r="A57" s="1" t="s">
        <v>164</v>
      </c>
      <c r="B57" s="1"/>
      <c r="C57" s="1"/>
      <c r="D57" s="1"/>
      <c r="E57" s="3"/>
      <c r="F57" s="2"/>
    </row>
    <row r="58" spans="1:6" ht="15.75" x14ac:dyDescent="0.5"/>
    <row r="59" spans="1:6" ht="15.75" x14ac:dyDescent="0.5"/>
    <row r="60" spans="1:6" ht="15.75" x14ac:dyDescent="0.5"/>
    <row r="66" ht="15.75" x14ac:dyDescent="0.5"/>
    <row r="67" ht="15.75" x14ac:dyDescent="0.5"/>
    <row r="68" ht="15.75" x14ac:dyDescent="0.5"/>
    <row r="69" ht="15.75" x14ac:dyDescent="0.5"/>
    <row r="70" ht="15.75" x14ac:dyDescent="0.5"/>
    <row r="79" ht="15.75" x14ac:dyDescent="0.5"/>
    <row r="80" ht="15.75" x14ac:dyDescent="0.5"/>
  </sheetData>
  <sheetProtection formatCells="0"/>
  <protectedRanges>
    <protectedRange sqref="G14:XFD16 A36 A42 A48 A53 E36 E42 E48" name="Range2"/>
    <protectedRange sqref="A5:E7 A4:D4" name="Range1"/>
    <protectedRange sqref="E4" name="Range1_2_1"/>
    <protectedRange sqref="B35:D36 B41:D42 B47:D48 A11:D13 A30 B53:D54 B27:D30 B18:D22" name="Range2_1_1"/>
    <protectedRange sqref="A18:A22" name="Range2_3"/>
    <protectedRange sqref="A54" name="Range2_7"/>
    <protectedRange sqref="E27:E29 A27:A29" name="Range2_4_2"/>
    <protectedRange sqref="A35" name="Range2_5"/>
    <protectedRange sqref="A41" name="Range2_6"/>
  </protectedRanges>
  <dataValidations xWindow="1619" yWindow="613" count="6">
    <dataValidation allowBlank="1" showInputMessage="1" showErrorMessage="1" prompt="Enter a brief name or title to label the activity/activities" sqref="A35:A36 A41:A42 A47:A48 A18:A22 A53:A54 A11:A13 A27:A30" xr:uid="{8CFDFA16-00B1-4F53-B0E0-32F20B1C517A}"/>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1:E42 E27:E30 E35:E36 E53:E54 E47:E48 E18:E22 E13" xr:uid="{47AA02D0-AFEE-47D4-814D-BC11F89D1D79}"/>
    <dataValidation allowBlank="1" showInputMessage="1" showErrorMessage="1" promptTitle="Questions to Address:" sqref="A4:D7" xr:uid="{BFFDA576-50DB-49FD-9F65-9AB8AB62847F}"/>
    <dataValidation allowBlank="1" showInputMessage="1" showErrorMessage="1" promptTitle="Overall narrative for the year" prompt="Enter a description of the Board's overall plan" sqref="E4:E5" xr:uid="{9A2ED796-F81C-4275-894F-29DCC33186BA}"/>
    <dataValidation allowBlank="1" showInputMessage="1" showErrorMessage="1" promptTitle="Overall narrative for the year" prompt="If the Board selects &quot;both&quot; on the above line, describe in detail how this is coordinated." sqref="E7" xr:uid="{3E367BC0-C9B6-4D3A-8B7A-DBCB9DEA995E}"/>
    <dataValidation allowBlank="1" showInputMessage="1" showErrorMessage="1" prompt="Place the activty's estimated expenditure amount in the cell._x000a_" sqref="C11:C13 C27:C30 C35:C36 C41:C42 C47:C48 C53:C54 C18:C22" xr:uid="{2AF804AD-356E-4D4C-B9FA-1958E84DA43A}"/>
  </dataValidations>
  <printOptions horizontalCentered="1"/>
  <pageMargins left="0.25" right="0.25" top="0.61848958333333304" bottom="0.75" header="0.3" footer="0.3"/>
  <pageSetup scale="54"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C78F-B7A4-44A3-A2DF-57F6A78D8A0E}">
  <sheetPr>
    <tabColor theme="5" tint="-0.249977111117893"/>
    <pageSetUpPr fitToPage="1"/>
  </sheetPr>
  <dimension ref="A1:F78"/>
  <sheetViews>
    <sheetView topLeftCell="A26" zoomScale="70" zoomScaleNormal="70" workbookViewId="0">
      <selection activeCell="A26" sqref="A26"/>
    </sheetView>
  </sheetViews>
  <sheetFormatPr defaultColWidth="0" defaultRowHeight="15.75" zeroHeight="1" x14ac:dyDescent="0.5"/>
  <cols>
    <col min="1" max="1" width="33.46484375" style="1" customWidth="1"/>
    <col min="2" max="2" width="16.46484375" style="1" customWidth="1"/>
    <col min="3" max="3" width="27.46484375" style="1" customWidth="1"/>
    <col min="4" max="4" width="16.46484375" style="1" customWidth="1"/>
    <col min="5" max="5" width="176.46484375" style="3" customWidth="1"/>
    <col min="6" max="6" width="1.46484375" style="2" hidden="1" customWidth="1"/>
    <col min="7" max="7" width="0" style="1" hidden="1" customWidth="1"/>
    <col min="8" max="16384" width="0" style="1" hidden="1"/>
  </cols>
  <sheetData>
    <row r="1" spans="1:6" s="59" customFormat="1" ht="21" x14ac:dyDescent="0.65">
      <c r="A1" s="62" t="str">
        <f>[9]Instructions!$B$8</f>
        <v>Workforce Solutions of the Coastal Bend</v>
      </c>
      <c r="B1" s="62"/>
      <c r="C1" s="62"/>
      <c r="D1" s="62"/>
      <c r="E1" s="61"/>
      <c r="F1" s="60"/>
    </row>
    <row r="2" spans="1:6" s="55" customFormat="1" ht="26.25" customHeight="1" x14ac:dyDescent="0.45">
      <c r="A2" s="58" t="str">
        <f>CONCATENATE("FFY ", [9]Instructions!$B$9, " Annual Expenditure Plan")</f>
        <v>FFY 2025 Annual Expenditure Plan</v>
      </c>
      <c r="B2" s="58"/>
      <c r="C2" s="58"/>
      <c r="D2" s="58"/>
      <c r="E2" s="57"/>
      <c r="F2" s="56"/>
    </row>
    <row r="3" spans="1:6" ht="22.5" customHeight="1" x14ac:dyDescent="0.5">
      <c r="A3" s="54" t="s">
        <v>76</v>
      </c>
      <c r="B3" s="54"/>
      <c r="C3" s="54"/>
      <c r="D3" s="54"/>
      <c r="E3" s="53"/>
    </row>
    <row r="4" spans="1:6" ht="387.75" customHeight="1" x14ac:dyDescent="0.5">
      <c r="A4" s="44" t="s">
        <v>77</v>
      </c>
      <c r="B4" s="44"/>
      <c r="C4" s="44"/>
      <c r="D4" s="44"/>
      <c r="E4" s="52" t="s">
        <v>406</v>
      </c>
    </row>
    <row r="5" spans="1:6" x14ac:dyDescent="0.5">
      <c r="A5" s="51"/>
      <c r="B5" s="51"/>
      <c r="C5" s="51"/>
      <c r="D5" s="51"/>
      <c r="E5" s="50"/>
    </row>
    <row r="6" spans="1:6" x14ac:dyDescent="0.5">
      <c r="A6" s="49" t="s">
        <v>79</v>
      </c>
      <c r="B6" s="48"/>
      <c r="C6" s="48"/>
      <c r="D6" s="47"/>
      <c r="E6" s="46" t="s">
        <v>9</v>
      </c>
    </row>
    <row r="7" spans="1:6" ht="48.75" customHeight="1" x14ac:dyDescent="0.5">
      <c r="A7" s="45" t="s">
        <v>81</v>
      </c>
      <c r="B7" s="44"/>
      <c r="C7" s="44"/>
      <c r="D7" s="43"/>
      <c r="E7" s="42"/>
    </row>
    <row r="8" spans="1:6" ht="18" customHeight="1" x14ac:dyDescent="0.5">
      <c r="A8" s="7"/>
      <c r="B8" s="7"/>
      <c r="C8" s="7"/>
      <c r="D8" s="7"/>
      <c r="E8" s="6"/>
    </row>
    <row r="9" spans="1:6" ht="19.5"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89" x14ac:dyDescent="0.5">
      <c r="A11" s="302" t="s">
        <v>407</v>
      </c>
      <c r="B11" s="39" t="s">
        <v>90</v>
      </c>
      <c r="C11" s="16">
        <v>84623.33</v>
      </c>
      <c r="D11" s="15" t="s">
        <v>106</v>
      </c>
      <c r="E11" s="68" t="s">
        <v>408</v>
      </c>
      <c r="F11" s="2"/>
    </row>
    <row r="12" spans="1:6" s="4" customFormat="1" ht="229.25" customHeight="1" x14ac:dyDescent="0.5">
      <c r="A12" s="275" t="s">
        <v>409</v>
      </c>
      <c r="B12" s="276" t="s">
        <v>90</v>
      </c>
      <c r="C12" s="16">
        <v>0</v>
      </c>
      <c r="D12" s="275" t="s">
        <v>106</v>
      </c>
      <c r="E12" s="413" t="s">
        <v>410</v>
      </c>
      <c r="F12" s="2"/>
    </row>
    <row r="13" spans="1:6" s="30" customFormat="1" ht="15" customHeight="1" x14ac:dyDescent="0.5">
      <c r="A13" s="13" t="s">
        <v>100</v>
      </c>
      <c r="B13" s="38"/>
      <c r="C13" s="37">
        <f>SUM(C11:C12)</f>
        <v>84623.33</v>
      </c>
      <c r="D13" s="32"/>
      <c r="E13" s="31"/>
      <c r="F13" s="24"/>
    </row>
    <row r="14" spans="1:6" s="5" customFormat="1" ht="15" customHeight="1" x14ac:dyDescent="0.5">
      <c r="A14" s="7"/>
      <c r="B14" s="7"/>
      <c r="C14" s="7"/>
      <c r="D14" s="7"/>
      <c r="E14" s="6"/>
      <c r="F14" s="2"/>
    </row>
    <row r="15" spans="1:6" s="5" customFormat="1" ht="21" x14ac:dyDescent="0.65">
      <c r="A15" s="22" t="s">
        <v>1</v>
      </c>
      <c r="B15" s="22"/>
      <c r="C15" s="22"/>
      <c r="D15" s="22"/>
      <c r="E15" s="21"/>
      <c r="F15" s="2"/>
    </row>
    <row r="16" spans="1:6" s="4" customFormat="1" ht="66.599999999999994" customHeight="1" x14ac:dyDescent="0.45">
      <c r="A16" s="20" t="s">
        <v>84</v>
      </c>
      <c r="B16" s="19" t="s">
        <v>101</v>
      </c>
      <c r="C16" s="19" t="s">
        <v>86</v>
      </c>
      <c r="D16" s="19" t="s">
        <v>87</v>
      </c>
      <c r="E16" s="18" t="s">
        <v>88</v>
      </c>
      <c r="F16" s="17"/>
    </row>
    <row r="17" spans="1:6" ht="242.75" customHeight="1" x14ac:dyDescent="0.5">
      <c r="A17" s="302" t="s">
        <v>411</v>
      </c>
      <c r="B17" s="39" t="s">
        <v>90</v>
      </c>
      <c r="C17" s="16">
        <v>4500</v>
      </c>
      <c r="D17" s="15" t="s">
        <v>106</v>
      </c>
      <c r="E17" s="29" t="s">
        <v>412</v>
      </c>
    </row>
    <row r="18" spans="1:6" ht="206" customHeight="1" x14ac:dyDescent="0.5">
      <c r="A18" s="275" t="s">
        <v>413</v>
      </c>
      <c r="B18" s="276" t="s">
        <v>139</v>
      </c>
      <c r="C18" s="16">
        <v>0</v>
      </c>
      <c r="D18" s="275" t="s">
        <v>106</v>
      </c>
      <c r="E18" s="29" t="s">
        <v>414</v>
      </c>
    </row>
    <row r="19" spans="1:6" ht="204.75" x14ac:dyDescent="0.5">
      <c r="A19" s="302" t="s">
        <v>415</v>
      </c>
      <c r="B19" s="39" t="s">
        <v>90</v>
      </c>
      <c r="C19" s="16">
        <v>92579.29</v>
      </c>
      <c r="D19" s="15" t="s">
        <v>98</v>
      </c>
      <c r="E19" s="29" t="s">
        <v>416</v>
      </c>
    </row>
    <row r="20" spans="1:6" s="23" customFormat="1" ht="14.85" customHeight="1" x14ac:dyDescent="0.5">
      <c r="A20" s="13" t="s">
        <v>100</v>
      </c>
      <c r="B20" s="38"/>
      <c r="C20" s="37">
        <f>SUM(C17:C19)</f>
        <v>97079.29</v>
      </c>
      <c r="D20" s="26"/>
      <c r="E20" s="25"/>
      <c r="F20" s="24"/>
    </row>
    <row r="21" spans="1:6" ht="14.85" customHeight="1" x14ac:dyDescent="0.5">
      <c r="A21" s="7"/>
      <c r="B21" s="7"/>
      <c r="C21" s="7"/>
      <c r="D21" s="7"/>
      <c r="E21" s="6"/>
    </row>
    <row r="22" spans="1:6" ht="21" x14ac:dyDescent="0.65">
      <c r="A22" s="22" t="s">
        <v>118</v>
      </c>
      <c r="B22" s="22"/>
      <c r="C22" s="22"/>
      <c r="D22" s="22"/>
      <c r="E22" s="21"/>
    </row>
    <row r="23" spans="1:6" s="28" customFormat="1" ht="66.599999999999994" customHeight="1" x14ac:dyDescent="0.45">
      <c r="A23" s="20" t="s">
        <v>84</v>
      </c>
      <c r="B23" s="19" t="s">
        <v>101</v>
      </c>
      <c r="C23" s="19" t="s">
        <v>86</v>
      </c>
      <c r="D23" s="19" t="s">
        <v>87</v>
      </c>
      <c r="E23" s="18" t="s">
        <v>88</v>
      </c>
      <c r="F23" s="17"/>
    </row>
    <row r="24" spans="1:6" s="5" customFormat="1" ht="159.6" customHeight="1" x14ac:dyDescent="0.5">
      <c r="A24" s="302" t="s">
        <v>195</v>
      </c>
      <c r="B24" s="39" t="s">
        <v>90</v>
      </c>
      <c r="C24" s="16">
        <v>636286</v>
      </c>
      <c r="D24" s="15" t="s">
        <v>103</v>
      </c>
      <c r="E24" s="64" t="s">
        <v>417</v>
      </c>
      <c r="F24" s="2"/>
    </row>
    <row r="25" spans="1:6" s="5" customFormat="1" ht="272" customHeight="1" x14ac:dyDescent="0.5">
      <c r="A25" s="302" t="s">
        <v>418</v>
      </c>
      <c r="B25" s="39" t="s">
        <v>90</v>
      </c>
      <c r="C25" s="16">
        <v>201961.5</v>
      </c>
      <c r="D25" s="15" t="s">
        <v>103</v>
      </c>
      <c r="E25" s="64" t="s">
        <v>419</v>
      </c>
      <c r="F25" s="2"/>
    </row>
    <row r="26" spans="1:6" s="5" customFormat="1" ht="126" x14ac:dyDescent="0.5">
      <c r="A26" s="441" t="s">
        <v>420</v>
      </c>
      <c r="B26" s="280" t="s">
        <v>120</v>
      </c>
      <c r="C26" s="274">
        <v>139750</v>
      </c>
      <c r="D26" s="279" t="s">
        <v>91</v>
      </c>
      <c r="E26" s="290" t="s">
        <v>421</v>
      </c>
      <c r="F26" s="2"/>
    </row>
    <row r="27" spans="1:6" s="5" customFormat="1" ht="157.5" x14ac:dyDescent="0.5">
      <c r="A27" s="411" t="s">
        <v>422</v>
      </c>
      <c r="B27" s="412" t="s">
        <v>423</v>
      </c>
      <c r="C27" s="16">
        <v>0</v>
      </c>
      <c r="D27" s="411" t="s">
        <v>98</v>
      </c>
      <c r="E27" s="64" t="s">
        <v>424</v>
      </c>
      <c r="F27" s="2"/>
    </row>
    <row r="28" spans="1:6" ht="110.25" x14ac:dyDescent="0.5">
      <c r="A28" s="302" t="s">
        <v>425</v>
      </c>
      <c r="B28" s="39" t="s">
        <v>90</v>
      </c>
      <c r="C28" s="16">
        <v>55000</v>
      </c>
      <c r="D28" s="15" t="s">
        <v>106</v>
      </c>
      <c r="E28" s="29" t="s">
        <v>426</v>
      </c>
    </row>
    <row r="29" spans="1:6" s="23" customFormat="1" ht="15" customHeight="1" x14ac:dyDescent="0.5">
      <c r="A29" s="13" t="s">
        <v>100</v>
      </c>
      <c r="B29" s="12"/>
      <c r="C29" s="33">
        <f>SUM(C24:C28)</f>
        <v>1032997.5</v>
      </c>
      <c r="D29" s="32"/>
      <c r="E29" s="31"/>
      <c r="F29" s="24"/>
    </row>
    <row r="30" spans="1:6" ht="15" customHeight="1" x14ac:dyDescent="0.5">
      <c r="A30" s="7"/>
      <c r="B30" s="7"/>
      <c r="C30" s="7"/>
      <c r="D30" s="7"/>
      <c r="E30" s="6"/>
    </row>
    <row r="31" spans="1:6" ht="21" x14ac:dyDescent="0.65">
      <c r="A31" s="22" t="s">
        <v>141</v>
      </c>
      <c r="B31" s="22"/>
      <c r="C31" s="22"/>
      <c r="D31" s="22"/>
      <c r="E31" s="21"/>
    </row>
    <row r="32" spans="1:6" s="4" customFormat="1" ht="66.599999999999994" customHeight="1" x14ac:dyDescent="0.45">
      <c r="A32" s="20" t="s">
        <v>84</v>
      </c>
      <c r="B32" s="19" t="s">
        <v>101</v>
      </c>
      <c r="C32" s="19" t="s">
        <v>86</v>
      </c>
      <c r="D32" s="19" t="s">
        <v>87</v>
      </c>
      <c r="E32" s="18" t="s">
        <v>88</v>
      </c>
      <c r="F32" s="17"/>
    </row>
    <row r="33" spans="1:6" s="5" customFormat="1" ht="96.75" customHeight="1" x14ac:dyDescent="0.5">
      <c r="A33" s="15" t="s">
        <v>314</v>
      </c>
      <c r="B33" s="15"/>
      <c r="C33" s="16"/>
      <c r="D33" s="15"/>
      <c r="E33" s="29"/>
      <c r="F33" s="2"/>
    </row>
    <row r="34" spans="1:6" s="5" customFormat="1" ht="95.25" customHeight="1" x14ac:dyDescent="0.5">
      <c r="A34" s="15" t="s">
        <v>144</v>
      </c>
      <c r="B34" s="15"/>
      <c r="C34" s="16"/>
      <c r="D34" s="15"/>
      <c r="E34" s="27"/>
      <c r="F34" s="2"/>
    </row>
    <row r="35" spans="1:6" s="30" customFormat="1" x14ac:dyDescent="0.5">
      <c r="A35" s="13" t="s">
        <v>100</v>
      </c>
      <c r="B35" s="12"/>
      <c r="C35" s="11">
        <f>SUM(C33:C34)</f>
        <v>0</v>
      </c>
      <c r="D35" s="26"/>
      <c r="E35" s="25"/>
      <c r="F35" s="24"/>
    </row>
    <row r="36" spans="1:6" s="5" customFormat="1" x14ac:dyDescent="0.5">
      <c r="A36" s="7"/>
      <c r="B36" s="7"/>
      <c r="C36" s="7"/>
      <c r="D36" s="7"/>
      <c r="E36" s="6"/>
      <c r="F36" s="2"/>
    </row>
    <row r="37" spans="1:6" s="4" customFormat="1" ht="21" x14ac:dyDescent="0.65">
      <c r="A37" s="22" t="s">
        <v>145</v>
      </c>
      <c r="B37" s="22"/>
      <c r="C37" s="22"/>
      <c r="D37" s="22"/>
      <c r="E37" s="21"/>
      <c r="F37" s="2"/>
    </row>
    <row r="38" spans="1:6" s="4" customFormat="1" ht="66.599999999999994" customHeight="1" x14ac:dyDescent="0.45">
      <c r="A38" s="20" t="s">
        <v>84</v>
      </c>
      <c r="B38" s="19" t="s">
        <v>101</v>
      </c>
      <c r="C38" s="19" t="s">
        <v>86</v>
      </c>
      <c r="D38" s="19" t="s">
        <v>87</v>
      </c>
      <c r="E38" s="18" t="s">
        <v>88</v>
      </c>
      <c r="F38" s="17"/>
    </row>
    <row r="39" spans="1:6" ht="93.75" customHeight="1" x14ac:dyDescent="0.5">
      <c r="A39" s="15" t="s">
        <v>314</v>
      </c>
      <c r="B39" s="15"/>
      <c r="C39" s="16"/>
      <c r="D39" s="15"/>
      <c r="E39" s="29"/>
    </row>
    <row r="40" spans="1:6" ht="72" customHeight="1" x14ac:dyDescent="0.5">
      <c r="A40" s="15" t="s">
        <v>144</v>
      </c>
      <c r="B40" s="15"/>
      <c r="C40" s="16"/>
      <c r="D40" s="15"/>
      <c r="E40" s="27"/>
    </row>
    <row r="41" spans="1:6" s="23" customFormat="1" x14ac:dyDescent="0.5">
      <c r="A41" s="13" t="s">
        <v>100</v>
      </c>
      <c r="B41" s="12"/>
      <c r="C41" s="11">
        <f>SUM(C39:C40)</f>
        <v>0</v>
      </c>
      <c r="D41" s="26"/>
      <c r="E41" s="25"/>
      <c r="F41" s="24"/>
    </row>
    <row r="42" spans="1:6" x14ac:dyDescent="0.5">
      <c r="A42" s="7"/>
      <c r="B42" s="7"/>
      <c r="C42" s="7"/>
      <c r="D42" s="7"/>
      <c r="E42" s="6"/>
    </row>
    <row r="43" spans="1:6" s="5" customFormat="1" ht="21" x14ac:dyDescent="0.65">
      <c r="A43" s="22" t="s">
        <v>150</v>
      </c>
      <c r="B43" s="22"/>
      <c r="C43" s="22"/>
      <c r="D43" s="22"/>
      <c r="E43" s="21"/>
      <c r="F43" s="2"/>
    </row>
    <row r="44" spans="1:6" s="28" customFormat="1" ht="66.599999999999994" customHeight="1" x14ac:dyDescent="0.45">
      <c r="A44" s="20" t="s">
        <v>84</v>
      </c>
      <c r="B44" s="19" t="s">
        <v>101</v>
      </c>
      <c r="C44" s="19" t="s">
        <v>86</v>
      </c>
      <c r="D44" s="19" t="s">
        <v>87</v>
      </c>
      <c r="E44" s="18" t="s">
        <v>88</v>
      </c>
      <c r="F44" s="17"/>
    </row>
    <row r="45" spans="1:6" s="4" customFormat="1" ht="241.25" customHeight="1" x14ac:dyDescent="0.5">
      <c r="A45" s="275" t="s">
        <v>427</v>
      </c>
      <c r="B45" s="276" t="s">
        <v>120</v>
      </c>
      <c r="C45" s="277">
        <v>0</v>
      </c>
      <c r="D45" s="275" t="s">
        <v>106</v>
      </c>
      <c r="E45" s="29" t="s">
        <v>428</v>
      </c>
      <c r="F45" s="2"/>
    </row>
    <row r="46" spans="1:6" ht="94.35" customHeight="1" x14ac:dyDescent="0.5">
      <c r="A46" s="15"/>
      <c r="B46" s="15"/>
      <c r="C46" s="65"/>
      <c r="D46" s="15"/>
      <c r="E46" s="64"/>
    </row>
    <row r="47" spans="1:6" s="23" customFormat="1" x14ac:dyDescent="0.5">
      <c r="A47" s="13" t="s">
        <v>100</v>
      </c>
      <c r="B47" s="12"/>
      <c r="C47" s="11">
        <f>SUM(C45:C46)</f>
        <v>0</v>
      </c>
      <c r="D47" s="26"/>
      <c r="E47" s="25"/>
      <c r="F47" s="24"/>
    </row>
    <row r="48" spans="1:6" x14ac:dyDescent="0.5">
      <c r="A48" s="7"/>
      <c r="B48" s="7"/>
      <c r="C48" s="7"/>
      <c r="D48" s="7"/>
      <c r="E48" s="6"/>
    </row>
    <row r="49" spans="1:6" ht="21" x14ac:dyDescent="0.65">
      <c r="A49" s="22" t="s">
        <v>154</v>
      </c>
      <c r="B49" s="22"/>
      <c r="C49" s="22"/>
      <c r="D49" s="22"/>
      <c r="E49" s="21"/>
    </row>
    <row r="50" spans="1:6" s="4" customFormat="1" ht="66.599999999999994" customHeight="1" x14ac:dyDescent="0.45">
      <c r="A50" s="20" t="s">
        <v>84</v>
      </c>
      <c r="B50" s="19" t="s">
        <v>101</v>
      </c>
      <c r="C50" s="19" t="s">
        <v>86</v>
      </c>
      <c r="D50" s="19" t="s">
        <v>87</v>
      </c>
      <c r="E50" s="18" t="s">
        <v>88</v>
      </c>
      <c r="F50" s="17"/>
    </row>
    <row r="51" spans="1:6" s="5" customFormat="1" ht="110.25" x14ac:dyDescent="0.5">
      <c r="A51" s="302" t="s">
        <v>429</v>
      </c>
      <c r="B51" s="39" t="s">
        <v>371</v>
      </c>
      <c r="C51" s="16">
        <f>108668.39-1216</f>
        <v>107452.39</v>
      </c>
      <c r="D51" s="15" t="s">
        <v>106</v>
      </c>
      <c r="E51" s="34" t="s">
        <v>430</v>
      </c>
      <c r="F51" s="2"/>
    </row>
    <row r="52" spans="1:6" s="5" customFormat="1" ht="339" customHeight="1" x14ac:dyDescent="0.5">
      <c r="A52" s="302" t="s">
        <v>431</v>
      </c>
      <c r="B52" s="39" t="s">
        <v>432</v>
      </c>
      <c r="C52" s="274">
        <v>930548</v>
      </c>
      <c r="D52" s="15" t="s">
        <v>98</v>
      </c>
      <c r="E52" s="64" t="s">
        <v>433</v>
      </c>
      <c r="F52" s="2"/>
    </row>
    <row r="53" spans="1:6" s="5" customFormat="1" ht="16.149999999999999" thickBot="1" x14ac:dyDescent="0.55000000000000004">
      <c r="A53" s="13" t="s">
        <v>100</v>
      </c>
      <c r="B53" s="12"/>
      <c r="C53" s="11">
        <f>SUM(C51:C52)</f>
        <v>1038000.39</v>
      </c>
      <c r="D53" s="7"/>
      <c r="E53" s="6"/>
      <c r="F53" s="2"/>
    </row>
    <row r="54" spans="1:6" s="5" customFormat="1" ht="23.65" thickBot="1" x14ac:dyDescent="0.55000000000000004">
      <c r="A54" s="10" t="s">
        <v>7</v>
      </c>
      <c r="B54" s="9"/>
      <c r="C54" s="8">
        <f>SUM(C53,C47,C41,C35,C29,C20,C13)</f>
        <v>2252700.5100000002</v>
      </c>
      <c r="D54" s="7"/>
      <c r="E54" s="6"/>
      <c r="F54" s="2"/>
    </row>
    <row r="55" spans="1:6" s="4" customFormat="1" ht="13.5" customHeight="1" x14ac:dyDescent="0.5">
      <c r="A55" s="1" t="s">
        <v>164</v>
      </c>
      <c r="B55" s="1"/>
      <c r="C55" s="1"/>
      <c r="D55" s="1"/>
      <c r="E55" s="3"/>
      <c r="F55" s="2"/>
    </row>
    <row r="56" spans="1:6" x14ac:dyDescent="0.5"/>
    <row r="57" spans="1:6" x14ac:dyDescent="0.5"/>
    <row r="58" spans="1:6" x14ac:dyDescent="0.5"/>
    <row r="65" x14ac:dyDescent="0.5"/>
    <row r="66" x14ac:dyDescent="0.5"/>
    <row r="67" x14ac:dyDescent="0.5"/>
    <row r="68" x14ac:dyDescent="0.5"/>
    <row r="77" x14ac:dyDescent="0.5"/>
    <row r="78" x14ac:dyDescent="0.5"/>
  </sheetData>
  <sheetProtection formatCells="0"/>
  <protectedRanges>
    <protectedRange sqref="G13:XFD15 A34 A40 A46 E34 E40 E46 A51:A52 E52" name="Range2"/>
    <protectedRange sqref="A5:E7 A4:D4" name="Range1"/>
    <protectedRange sqref="E4" name="Range1_2_1"/>
    <protectedRange sqref="B33:D34 B39:D40 B45:D46 A11:D12 B24:D28 B51:D52 B17:D19" name="Range2_1_1"/>
    <protectedRange sqref="A17:A19" name="Range2_3"/>
    <protectedRange sqref="E24:E27 A24:A28" name="Range2_4_2"/>
    <protectedRange sqref="A33" name="Range2_5"/>
    <protectedRange sqref="A39" name="Range2_6"/>
  </protectedRanges>
  <dataValidations count="6">
    <dataValidation allowBlank="1" showInputMessage="1" showErrorMessage="1" prompt="Enter a brief name or title to label the activity/activities" sqref="A33:A34 A39:A40 A45:A46 A24:A28 A11:A12 A51:A52 A17:A19" xr:uid="{66DE561D-89ED-4433-B646-96D05EB69274}"/>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39:E40 E24:E28 E33:E34 E51:E52 E12 E45:E46 E17:E19" xr:uid="{7FA792C3-2B43-4A7C-8392-E6B6B36B7057}"/>
    <dataValidation allowBlank="1" showInputMessage="1" showErrorMessage="1" promptTitle="Questions to Address:" sqref="A4:D7" xr:uid="{4CB78BB5-A994-4484-8228-93ACA71E6153}"/>
    <dataValidation allowBlank="1" showInputMessage="1" showErrorMessage="1" promptTitle="Overall narrative for the year" prompt="Enter a description of the Board's overall plan" sqref="E4:E5" xr:uid="{6BAF7693-F935-482D-975B-1488925E1107}"/>
    <dataValidation allowBlank="1" showInputMessage="1" showErrorMessage="1" promptTitle="Overall narrative for the year" prompt="If the Board selects &quot;both&quot; on the above line, describe in detail how this is coordinated." sqref="E7" xr:uid="{14991CBA-C58C-4C21-A9FE-CB9D5E8B4DFD}"/>
    <dataValidation allowBlank="1" showInputMessage="1" showErrorMessage="1" prompt="Place the activty's estimated expenditure amount in the cell._x000a_" sqref="C11:C12 C51:C52 C24:C28 C33:C34 C39:C40 C45:C46 C17:C19" xr:uid="{D0A9F608-82DB-47C8-9E78-0F21BC0714BA}"/>
  </dataValidations>
  <printOptions horizontalCentered="1"/>
  <pageMargins left="0.25" right="0.25" top="0.61848958333333304" bottom="0.75" header="0.3" footer="0.3"/>
  <pageSetup scale="52" fitToHeight="0" orientation="portrait"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D54ED-6AE8-49B6-8886-08186A1E9644}">
  <sheetPr>
    <tabColor theme="5" tint="-0.249977111117893"/>
    <pageSetUpPr fitToPage="1"/>
  </sheetPr>
  <dimension ref="A1:F80"/>
  <sheetViews>
    <sheetView topLeftCell="D27" zoomScale="90" zoomScaleNormal="90" workbookViewId="0">
      <selection activeCell="E31" sqref="E31"/>
    </sheetView>
  </sheetViews>
  <sheetFormatPr defaultColWidth="0" defaultRowHeight="15.75" zeroHeight="1" x14ac:dyDescent="0.5"/>
  <cols>
    <col min="1" max="1" width="33.53125" style="1" customWidth="1"/>
    <col min="2" max="2" width="16.46484375" style="1" customWidth="1"/>
    <col min="3" max="3" width="22.6640625" style="1" customWidth="1"/>
    <col min="4" max="4" width="16.46484375" style="1" customWidth="1"/>
    <col min="5" max="5" width="145.1328125" style="3" customWidth="1"/>
    <col min="6" max="6" width="1.53125" style="2" hidden="1" customWidth="1"/>
    <col min="7" max="7" width="0" style="1" hidden="1" customWidth="1"/>
    <col min="8" max="16384" width="0" style="1" hidden="1"/>
  </cols>
  <sheetData>
    <row r="1" spans="1:6" s="59" customFormat="1" ht="21" x14ac:dyDescent="0.65">
      <c r="A1" s="62" t="str">
        <f>[10]Instructions!$B$8</f>
        <v>Workforce Solutions Concho Valley</v>
      </c>
      <c r="B1" s="62"/>
      <c r="C1" s="62"/>
      <c r="D1" s="62"/>
      <c r="E1" s="61"/>
      <c r="F1" s="60"/>
    </row>
    <row r="2" spans="1:6" s="55" customFormat="1" ht="26.1" customHeight="1" x14ac:dyDescent="0.45">
      <c r="A2" s="58" t="str">
        <f>CONCATENATE("FFY ", [10]Instructions!$B$9, " Annual Expenditure Plan")</f>
        <v>FFY 2025 Annual Expenditure Plan</v>
      </c>
      <c r="B2" s="58"/>
      <c r="C2" s="58"/>
      <c r="D2" s="58"/>
      <c r="E2" s="57"/>
      <c r="F2" s="56"/>
    </row>
    <row r="3" spans="1:6" ht="22.35" customHeight="1" x14ac:dyDescent="0.5">
      <c r="A3" s="54" t="s">
        <v>76</v>
      </c>
      <c r="B3" s="54"/>
      <c r="C3" s="54"/>
      <c r="D3" s="54"/>
      <c r="E3" s="53"/>
    </row>
    <row r="4" spans="1:6" ht="173.25" x14ac:dyDescent="0.5">
      <c r="A4" s="44" t="s">
        <v>77</v>
      </c>
      <c r="B4" s="44"/>
      <c r="C4" s="44"/>
      <c r="D4" s="44"/>
      <c r="E4" s="52" t="s">
        <v>434</v>
      </c>
    </row>
    <row r="5" spans="1:6" x14ac:dyDescent="0.5">
      <c r="A5" s="51"/>
      <c r="B5" s="51"/>
      <c r="C5" s="51"/>
      <c r="D5" s="51"/>
      <c r="E5" s="50"/>
    </row>
    <row r="6" spans="1:6" ht="20" customHeight="1" x14ac:dyDescent="0.5">
      <c r="A6" s="49" t="s">
        <v>79</v>
      </c>
      <c r="B6" s="48"/>
      <c r="C6" s="48"/>
      <c r="D6" s="47"/>
      <c r="E6" s="46" t="s">
        <v>9</v>
      </c>
    </row>
    <row r="7" spans="1:6" ht="48.6" customHeight="1" x14ac:dyDescent="0.5">
      <c r="A7" s="45" t="s">
        <v>81</v>
      </c>
      <c r="B7" s="44"/>
      <c r="C7" s="44"/>
      <c r="D7" s="43"/>
      <c r="E7" s="71" t="s">
        <v>435</v>
      </c>
    </row>
    <row r="8" spans="1:6" ht="18" customHeight="1" x14ac:dyDescent="0.5">
      <c r="A8" s="7"/>
      <c r="B8" s="7"/>
      <c r="C8" s="7"/>
      <c r="D8" s="7"/>
      <c r="E8" s="6"/>
    </row>
    <row r="9" spans="1:6" ht="19.350000000000001" customHeight="1" x14ac:dyDescent="0.65">
      <c r="A9" s="22" t="s">
        <v>83</v>
      </c>
      <c r="B9" s="22"/>
      <c r="C9" s="22"/>
      <c r="D9" s="22"/>
      <c r="E9" s="21"/>
    </row>
    <row r="10" spans="1:6" s="4" customFormat="1" ht="66.75" customHeight="1" x14ac:dyDescent="0.5">
      <c r="A10" s="20" t="s">
        <v>84</v>
      </c>
      <c r="B10" s="19" t="s">
        <v>85</v>
      </c>
      <c r="C10" s="19" t="s">
        <v>86</v>
      </c>
      <c r="D10" s="19" t="s">
        <v>87</v>
      </c>
      <c r="E10" s="18" t="s">
        <v>88</v>
      </c>
      <c r="F10" s="2"/>
    </row>
    <row r="11" spans="1:6" s="4" customFormat="1" ht="157.5" x14ac:dyDescent="0.5">
      <c r="A11" s="302" t="s">
        <v>381</v>
      </c>
      <c r="B11" s="39" t="s">
        <v>215</v>
      </c>
      <c r="C11" s="16">
        <v>0</v>
      </c>
      <c r="D11" s="70" t="s">
        <v>103</v>
      </c>
      <c r="E11" s="27" t="s">
        <v>436</v>
      </c>
      <c r="F11" s="2"/>
    </row>
    <row r="12" spans="1:6" s="4" customFormat="1" ht="201" customHeight="1" x14ac:dyDescent="0.5">
      <c r="A12" s="302" t="s">
        <v>437</v>
      </c>
      <c r="B12" s="39" t="s">
        <v>139</v>
      </c>
      <c r="C12" s="16">
        <v>101838</v>
      </c>
      <c r="D12" s="39" t="s">
        <v>106</v>
      </c>
      <c r="E12" s="27" t="s">
        <v>438</v>
      </c>
      <c r="F12" s="2"/>
    </row>
    <row r="13" spans="1:6" s="30" customFormat="1" ht="15" customHeight="1" x14ac:dyDescent="0.5">
      <c r="A13" s="13" t="s">
        <v>100</v>
      </c>
      <c r="B13" s="38"/>
      <c r="C13" s="37">
        <f>SUM(C11:C12)</f>
        <v>101838</v>
      </c>
      <c r="D13" s="32"/>
      <c r="E13" s="31"/>
      <c r="F13" s="24"/>
    </row>
    <row r="14" spans="1:6" s="5" customFormat="1" ht="15" customHeight="1" x14ac:dyDescent="0.5">
      <c r="A14" s="7"/>
      <c r="B14" s="7"/>
      <c r="C14" s="7"/>
      <c r="D14" s="7"/>
      <c r="E14" s="6"/>
      <c r="F14" s="2"/>
    </row>
    <row r="15" spans="1:6" s="5" customFormat="1" ht="21" x14ac:dyDescent="0.65">
      <c r="A15" s="22" t="s">
        <v>1</v>
      </c>
      <c r="B15" s="22"/>
      <c r="C15" s="22"/>
      <c r="D15" s="22"/>
      <c r="E15" s="21"/>
      <c r="F15" s="2"/>
    </row>
    <row r="16" spans="1:6" s="4" customFormat="1" ht="66.5" customHeight="1" x14ac:dyDescent="0.45">
      <c r="A16" s="20" t="s">
        <v>84</v>
      </c>
      <c r="B16" s="19" t="s">
        <v>101</v>
      </c>
      <c r="C16" s="19" t="s">
        <v>86</v>
      </c>
      <c r="D16" s="19" t="s">
        <v>87</v>
      </c>
      <c r="E16" s="18" t="s">
        <v>88</v>
      </c>
      <c r="F16" s="17"/>
    </row>
    <row r="17" spans="1:6" ht="173.25" x14ac:dyDescent="0.5">
      <c r="A17" s="302" t="s">
        <v>439</v>
      </c>
      <c r="B17" s="39" t="s">
        <v>90</v>
      </c>
      <c r="C17" s="16">
        <v>2500</v>
      </c>
      <c r="D17" s="15" t="s">
        <v>103</v>
      </c>
      <c r="E17" s="29" t="s">
        <v>440</v>
      </c>
    </row>
    <row r="18" spans="1:6" ht="143.25" customHeight="1" x14ac:dyDescent="0.5">
      <c r="A18" s="302" t="s">
        <v>441</v>
      </c>
      <c r="B18" s="39" t="s">
        <v>120</v>
      </c>
      <c r="C18" s="16">
        <v>15000</v>
      </c>
      <c r="D18" s="15" t="s">
        <v>91</v>
      </c>
      <c r="E18" s="27" t="s">
        <v>442</v>
      </c>
    </row>
    <row r="19" spans="1:6" s="23" customFormat="1" ht="21.6" customHeight="1" x14ac:dyDescent="0.5">
      <c r="A19" s="13" t="s">
        <v>100</v>
      </c>
      <c r="B19" s="38"/>
      <c r="C19" s="37">
        <f>SUM(C17:C18)</f>
        <v>17500</v>
      </c>
      <c r="D19" s="26"/>
      <c r="E19" s="25"/>
      <c r="F19" s="24"/>
    </row>
    <row r="20" spans="1:6" ht="14.75" customHeight="1" x14ac:dyDescent="0.5">
      <c r="A20" s="7"/>
      <c r="B20" s="7"/>
      <c r="C20" s="7"/>
      <c r="D20" s="7"/>
      <c r="E20" s="6"/>
    </row>
    <row r="21" spans="1:6" ht="21" x14ac:dyDescent="0.65">
      <c r="A21" s="22" t="s">
        <v>118</v>
      </c>
      <c r="B21" s="22"/>
      <c r="C21" s="22"/>
      <c r="D21" s="22"/>
      <c r="E21" s="21"/>
    </row>
    <row r="22" spans="1:6" s="28" customFormat="1" ht="66.5" customHeight="1" x14ac:dyDescent="0.45">
      <c r="A22" s="20" t="s">
        <v>84</v>
      </c>
      <c r="B22" s="19" t="s">
        <v>101</v>
      </c>
      <c r="C22" s="19" t="s">
        <v>86</v>
      </c>
      <c r="D22" s="19" t="s">
        <v>87</v>
      </c>
      <c r="E22" s="18" t="s">
        <v>88</v>
      </c>
      <c r="F22" s="17"/>
    </row>
    <row r="23" spans="1:6" s="5" customFormat="1" ht="78.75" x14ac:dyDescent="0.5">
      <c r="A23" s="302" t="s">
        <v>443</v>
      </c>
      <c r="B23" s="39" t="s">
        <v>90</v>
      </c>
      <c r="C23" s="16">
        <v>317797</v>
      </c>
      <c r="D23" s="15" t="s">
        <v>103</v>
      </c>
      <c r="E23" s="69" t="s">
        <v>444</v>
      </c>
      <c r="F23" s="2"/>
    </row>
    <row r="24" spans="1:6" s="5" customFormat="1" ht="164.25" customHeight="1" x14ac:dyDescent="0.5">
      <c r="A24" s="302" t="s">
        <v>445</v>
      </c>
      <c r="B24" s="39" t="s">
        <v>120</v>
      </c>
      <c r="C24" s="16">
        <v>226000</v>
      </c>
      <c r="D24" s="15" t="s">
        <v>106</v>
      </c>
      <c r="E24" s="27" t="s">
        <v>446</v>
      </c>
      <c r="F24" s="2"/>
    </row>
    <row r="25" spans="1:6" ht="173.25" x14ac:dyDescent="0.5">
      <c r="A25" s="302" t="s">
        <v>437</v>
      </c>
      <c r="B25" s="39" t="s">
        <v>139</v>
      </c>
      <c r="C25" s="16">
        <v>124072.5</v>
      </c>
      <c r="D25" s="15" t="s">
        <v>106</v>
      </c>
      <c r="E25" s="27" t="s">
        <v>447</v>
      </c>
    </row>
    <row r="26" spans="1:6" ht="132" customHeight="1" x14ac:dyDescent="0.5">
      <c r="A26" s="302" t="s">
        <v>448</v>
      </c>
      <c r="B26" s="39" t="s">
        <v>120</v>
      </c>
      <c r="C26" s="16">
        <v>3546.3</v>
      </c>
      <c r="D26" s="15" t="s">
        <v>91</v>
      </c>
      <c r="E26" s="290" t="s">
        <v>449</v>
      </c>
    </row>
    <row r="27" spans="1:6" s="23" customFormat="1" ht="15" customHeight="1" x14ac:dyDescent="0.5">
      <c r="A27" s="13" t="s">
        <v>100</v>
      </c>
      <c r="B27" s="12"/>
      <c r="C27" s="33">
        <f>SUM(C23:C26)</f>
        <v>671415.8</v>
      </c>
      <c r="D27" s="32"/>
      <c r="E27" s="31"/>
      <c r="F27" s="24"/>
    </row>
    <row r="28" spans="1:6" ht="15" customHeight="1" x14ac:dyDescent="0.5">
      <c r="A28" s="7"/>
      <c r="B28" s="7"/>
      <c r="C28" s="7"/>
      <c r="D28" s="7"/>
      <c r="E28" s="6"/>
    </row>
    <row r="29" spans="1:6" ht="21" x14ac:dyDescent="0.65">
      <c r="A29" s="22" t="s">
        <v>141</v>
      </c>
      <c r="B29" s="22"/>
      <c r="C29" s="22"/>
      <c r="D29" s="22"/>
      <c r="E29" s="21"/>
    </row>
    <row r="30" spans="1:6" s="4" customFormat="1" ht="66.5" customHeight="1" x14ac:dyDescent="0.45">
      <c r="A30" s="20" t="s">
        <v>84</v>
      </c>
      <c r="B30" s="19" t="s">
        <v>101</v>
      </c>
      <c r="C30" s="19" t="s">
        <v>86</v>
      </c>
      <c r="D30" s="19" t="s">
        <v>87</v>
      </c>
      <c r="E30" s="18" t="s">
        <v>88</v>
      </c>
      <c r="F30" s="17"/>
    </row>
    <row r="31" spans="1:6" s="5" customFormat="1" ht="126" x14ac:dyDescent="0.5">
      <c r="A31" s="275" t="s">
        <v>450</v>
      </c>
      <c r="B31" s="276" t="s">
        <v>90</v>
      </c>
      <c r="C31" s="16">
        <v>0</v>
      </c>
      <c r="D31" s="275" t="s">
        <v>91</v>
      </c>
      <c r="E31" s="447" t="s">
        <v>1206</v>
      </c>
      <c r="F31" s="2"/>
    </row>
    <row r="32" spans="1:6" s="5" customFormat="1" ht="126" x14ac:dyDescent="0.5">
      <c r="A32" s="302" t="s">
        <v>451</v>
      </c>
      <c r="B32" s="39" t="s">
        <v>90</v>
      </c>
      <c r="C32" s="16">
        <v>6120</v>
      </c>
      <c r="D32" s="66" t="s">
        <v>106</v>
      </c>
      <c r="E32" s="27" t="s">
        <v>452</v>
      </c>
      <c r="F32" s="2"/>
    </row>
    <row r="33" spans="1:6" s="5" customFormat="1" ht="126" x14ac:dyDescent="0.5">
      <c r="A33" s="302" t="s">
        <v>453</v>
      </c>
      <c r="B33" s="39" t="s">
        <v>90</v>
      </c>
      <c r="C33" s="274">
        <v>6439</v>
      </c>
      <c r="D33" s="66" t="s">
        <v>106</v>
      </c>
      <c r="E33" s="27" t="s">
        <v>454</v>
      </c>
      <c r="F33" s="2"/>
    </row>
    <row r="34" spans="1:6" s="30" customFormat="1" x14ac:dyDescent="0.5">
      <c r="A34" s="13" t="s">
        <v>100</v>
      </c>
      <c r="B34" s="12"/>
      <c r="C34" s="11">
        <f>SUM(C31:C33)</f>
        <v>12559</v>
      </c>
      <c r="D34" s="26"/>
      <c r="E34" s="361"/>
      <c r="F34" s="24"/>
    </row>
    <row r="35" spans="1:6" s="5" customFormat="1" x14ac:dyDescent="0.5">
      <c r="A35" s="7"/>
      <c r="B35" s="7"/>
      <c r="C35" s="7"/>
      <c r="D35" s="7"/>
      <c r="E35" s="6"/>
      <c r="F35" s="2"/>
    </row>
    <row r="36" spans="1:6" s="4" customFormat="1" ht="21" x14ac:dyDescent="0.65">
      <c r="A36" s="22" t="s">
        <v>145</v>
      </c>
      <c r="B36" s="22"/>
      <c r="C36" s="22"/>
      <c r="D36" s="22"/>
      <c r="E36" s="21"/>
      <c r="F36" s="2"/>
    </row>
    <row r="37" spans="1:6" s="4" customFormat="1" ht="66.5" customHeight="1" x14ac:dyDescent="0.45">
      <c r="A37" s="20" t="s">
        <v>84</v>
      </c>
      <c r="B37" s="19" t="s">
        <v>101</v>
      </c>
      <c r="C37" s="19" t="s">
        <v>86</v>
      </c>
      <c r="D37" s="19" t="s">
        <v>87</v>
      </c>
      <c r="E37" s="18" t="s">
        <v>88</v>
      </c>
      <c r="F37" s="17"/>
    </row>
    <row r="38" spans="1:6" ht="74.25" customHeight="1" x14ac:dyDescent="0.5">
      <c r="A38" s="15" t="s">
        <v>455</v>
      </c>
      <c r="B38" s="39" t="s">
        <v>280</v>
      </c>
      <c r="C38" s="16"/>
      <c r="D38" s="15"/>
      <c r="E38" s="27"/>
    </row>
    <row r="39" spans="1:6" ht="64.5" customHeight="1" x14ac:dyDescent="0.5">
      <c r="A39" s="15"/>
      <c r="B39" s="15"/>
      <c r="C39" s="16"/>
      <c r="D39" s="15"/>
      <c r="E39" s="27"/>
    </row>
    <row r="40" spans="1:6" s="23" customFormat="1" x14ac:dyDescent="0.5">
      <c r="A40" s="13" t="s">
        <v>100</v>
      </c>
      <c r="B40" s="12"/>
      <c r="C40" s="11">
        <f>SUM(C38:C39)</f>
        <v>0</v>
      </c>
      <c r="D40" s="26"/>
      <c r="E40" s="25"/>
      <c r="F40" s="24"/>
    </row>
    <row r="41" spans="1:6" x14ac:dyDescent="0.5">
      <c r="A41" s="7"/>
      <c r="B41" s="7"/>
      <c r="C41" s="7"/>
      <c r="D41" s="7"/>
      <c r="E41" s="6"/>
    </row>
    <row r="42" spans="1:6" s="5" customFormat="1" ht="21" x14ac:dyDescent="0.65">
      <c r="A42" s="22" t="s">
        <v>150</v>
      </c>
      <c r="B42" s="22"/>
      <c r="C42" s="22"/>
      <c r="D42" s="22"/>
      <c r="E42" s="21"/>
      <c r="F42" s="2"/>
    </row>
    <row r="43" spans="1:6" s="28" customFormat="1" ht="66.5" customHeight="1" x14ac:dyDescent="0.45">
      <c r="A43" s="20" t="s">
        <v>84</v>
      </c>
      <c r="B43" s="19" t="s">
        <v>101</v>
      </c>
      <c r="C43" s="19" t="s">
        <v>86</v>
      </c>
      <c r="D43" s="19" t="s">
        <v>87</v>
      </c>
      <c r="E43" s="18" t="s">
        <v>88</v>
      </c>
      <c r="F43" s="17"/>
    </row>
    <row r="44" spans="1:6" s="4" customFormat="1" ht="76.5" customHeight="1" x14ac:dyDescent="0.5">
      <c r="A44" s="15" t="s">
        <v>455</v>
      </c>
      <c r="B44" s="39" t="s">
        <v>280</v>
      </c>
      <c r="C44" s="16"/>
      <c r="D44" s="15"/>
      <c r="E44" s="27"/>
      <c r="F44" s="2"/>
    </row>
    <row r="45" spans="1:6" ht="72" customHeight="1" x14ac:dyDescent="0.5">
      <c r="A45" s="15"/>
      <c r="B45" s="15"/>
      <c r="C45" s="16"/>
      <c r="D45" s="15"/>
      <c r="E45" s="27"/>
    </row>
    <row r="46" spans="1:6" s="23" customFormat="1" x14ac:dyDescent="0.5">
      <c r="A46" s="13" t="s">
        <v>100</v>
      </c>
      <c r="B46" s="12"/>
      <c r="C46" s="11">
        <f>SUM(C44:C45)</f>
        <v>0</v>
      </c>
      <c r="D46" s="26"/>
      <c r="E46" s="25"/>
      <c r="F46" s="24"/>
    </row>
    <row r="47" spans="1:6" x14ac:dyDescent="0.5">
      <c r="A47" s="7"/>
      <c r="B47" s="7"/>
      <c r="C47" s="7"/>
      <c r="D47" s="7"/>
      <c r="E47" s="6"/>
    </row>
    <row r="48" spans="1:6" ht="21" x14ac:dyDescent="0.65">
      <c r="A48" s="22" t="s">
        <v>154</v>
      </c>
      <c r="B48" s="22"/>
      <c r="C48" s="22"/>
      <c r="D48" s="22"/>
      <c r="E48" s="21"/>
    </row>
    <row r="49" spans="1:6" s="4" customFormat="1" ht="66.5" customHeight="1" x14ac:dyDescent="0.45">
      <c r="A49" s="20" t="s">
        <v>84</v>
      </c>
      <c r="B49" s="19" t="s">
        <v>101</v>
      </c>
      <c r="C49" s="19" t="s">
        <v>86</v>
      </c>
      <c r="D49" s="19" t="s">
        <v>87</v>
      </c>
      <c r="E49" s="18" t="s">
        <v>88</v>
      </c>
      <c r="F49" s="17"/>
    </row>
    <row r="50" spans="1:6" s="5" customFormat="1" ht="69" customHeight="1" x14ac:dyDescent="0.5">
      <c r="A50" s="15" t="s">
        <v>455</v>
      </c>
      <c r="B50" s="39" t="s">
        <v>280</v>
      </c>
      <c r="C50" s="16"/>
      <c r="D50" s="15"/>
      <c r="E50" s="27"/>
      <c r="F50" s="2"/>
    </row>
    <row r="51" spans="1:6" s="5" customFormat="1" ht="81" customHeight="1" x14ac:dyDescent="0.5">
      <c r="A51" s="15"/>
      <c r="B51" s="15"/>
      <c r="C51" s="16"/>
      <c r="D51" s="15"/>
      <c r="E51" s="27"/>
      <c r="F51" s="2"/>
    </row>
    <row r="52" spans="1:6" s="5" customFormat="1" ht="16.149999999999999" thickBot="1" x14ac:dyDescent="0.55000000000000004">
      <c r="A52" s="13" t="s">
        <v>100</v>
      </c>
      <c r="B52" s="12"/>
      <c r="C52" s="11">
        <f>SUM(C50:C51)</f>
        <v>0</v>
      </c>
      <c r="D52" s="7"/>
      <c r="E52" s="6"/>
      <c r="F52" s="2"/>
    </row>
    <row r="53" spans="1:6" s="5" customFormat="1" ht="23.65" thickBot="1" x14ac:dyDescent="0.55000000000000004">
      <c r="A53" s="10" t="s">
        <v>7</v>
      </c>
      <c r="B53" s="9"/>
      <c r="C53" s="8">
        <f>SUM(C52,C46,C40,C34,C27,C19,C13)</f>
        <v>803312.8</v>
      </c>
      <c r="D53" s="7"/>
      <c r="E53" s="6"/>
      <c r="F53" s="2"/>
    </row>
    <row r="54" spans="1:6" s="4" customFormat="1" ht="13.35" customHeight="1" x14ac:dyDescent="0.5">
      <c r="A54" s="1" t="s">
        <v>164</v>
      </c>
      <c r="B54" s="1"/>
      <c r="C54" s="1"/>
      <c r="D54" s="1"/>
      <c r="E54" s="3"/>
      <c r="F54" s="2"/>
    </row>
    <row r="55" spans="1:6" x14ac:dyDescent="0.5"/>
    <row r="56" spans="1:6" x14ac:dyDescent="0.5"/>
    <row r="57" spans="1:6" x14ac:dyDescent="0.5"/>
    <row r="63" spans="1:6" x14ac:dyDescent="0.5"/>
    <row r="64" spans="1:6" x14ac:dyDescent="0.5"/>
    <row r="65" x14ac:dyDescent="0.5"/>
    <row r="66" x14ac:dyDescent="0.5"/>
    <row r="67" x14ac:dyDescent="0.5"/>
    <row r="76" x14ac:dyDescent="0.5"/>
    <row r="77" x14ac:dyDescent="0.5"/>
    <row r="78" x14ac:dyDescent="0.5"/>
    <row r="79" x14ac:dyDescent="0.5"/>
    <row r="80" x14ac:dyDescent="0.5"/>
  </sheetData>
  <sheetProtection formatCells="0"/>
  <protectedRanges>
    <protectedRange sqref="A5:E7 A4:D4" name="Range1"/>
    <protectedRange sqref="B38:D39 B44:D45 B50:D51 B23:D26 B31:D33 B12:D12 B17:D18 B11:C11" name="Range2_1_1"/>
    <protectedRange sqref="A51" name="Range2_7"/>
    <protectedRange sqref="A12" name="Range2_4_2"/>
    <protectedRange sqref="E4" name="Range1_1"/>
    <protectedRange sqref="E44:E45 E38:E39 E50:E51" name="Range2_2"/>
    <protectedRange sqref="A11" name="Range2_1_1_1"/>
    <protectedRange sqref="E11" name="Range2_2_1"/>
    <protectedRange sqref="E12" name="Range2_2_2"/>
    <protectedRange sqref="A17:A18" name="Range2_3_1"/>
    <protectedRange sqref="E24:E26" name="Range2_2_3"/>
    <protectedRange sqref="E23" name="Range2_12_1"/>
    <protectedRange sqref="A25:A26" name="Range2_4_2_1"/>
    <protectedRange sqref="A23" name="Range2_10_1"/>
    <protectedRange sqref="E31:E34" name="Range2_2_4"/>
    <protectedRange sqref="A31:A33" name="Range2_5_1"/>
    <protectedRange sqref="A38 A44 A50" name="Range2_6_1"/>
  </protectedRanges>
  <dataValidations xWindow="1503" yWindow="814" count="6">
    <dataValidation allowBlank="1" showInputMessage="1" showErrorMessage="1" prompt="Place the activty's estimated expenditure amount in the cell._x000a_" sqref="C50:C51 C31:C33 C38:C39 C44:C45 C17:C18 C23:C26 C11:C12" xr:uid="{8E245A81-EFBD-4BDF-86B6-74C00BF0F090}"/>
    <dataValidation allowBlank="1" showInputMessage="1" showErrorMessage="1" promptTitle="Overall narrative for the year" prompt="If the Board selects &quot;both&quot; on the above line, describe in detail how this is coordinated." sqref="E7" xr:uid="{B80D9BE7-0255-46BC-ADDD-A2659AC892FF}"/>
    <dataValidation allowBlank="1" showInputMessage="1" showErrorMessage="1" promptTitle="Overall narrative for the year" prompt="Enter a description of the Board's overall plan" sqref="E4:E5" xr:uid="{BC020DC3-4FF0-4E6F-AE2D-1C6954A6FD63}"/>
    <dataValidation allowBlank="1" showInputMessage="1" showErrorMessage="1" promptTitle="Questions to Address:" sqref="A4:D7" xr:uid="{5921792E-D52F-4C9D-8847-0B241F2D0AF2}"/>
    <dataValidation allowBlank="1" showInputMessage="1" showErrorMessage="1" promptTitle="Questions to Address:" prompt="What need does this activity meet? Or what Board strategy does it align with?_x000a_What is the estimated reach of this activity (i.e. how many will be served)?_x000a_How will the Board measure success for this activity? _x000a_What are the measurable outcomes?" sqref="E44:E45 E38:E39 E50:E51 D11:E11 E17:E18 E12 E23:E26 E31:E34" xr:uid="{4B1A4A02-8BD0-4FB1-9C6F-7D2DFC656F75}"/>
    <dataValidation allowBlank="1" showInputMessage="1" showErrorMessage="1" prompt="Enter a brief name or title to label the activity/activities" sqref="A50:A51 A31:A33 A38:A39 A44:A45 A17:A18 A23:A26 A11:A12" xr:uid="{247AC27C-9ED8-4121-9016-308C56C3B1C6}"/>
  </dataValidations>
  <printOptions horizontalCentered="1"/>
  <pageMargins left="0.25" right="0.25" top="0.61848958333333304" bottom="0.75" header="0.3" footer="0.3"/>
  <pageSetup scale="60" fitToHeight="0" orientation="landscape" r:id="rId1"/>
  <headerFooter>
    <oddHeader>&amp;C&amp;"-,Bold"&amp;14Child Care Quality Expenditure &amp;&amp; Activity Report</oddHeader>
    <oddFooter>&amp;C&amp;12Submit completed plan or quarterly report to bcm@twc.texas.gov
Submit questions about content of the report to childcare.programassistance@twc.texas.gov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EA837411ED864B94278B26830B74D5" ma:contentTypeVersion="33" ma:contentTypeDescription="Create a new document." ma:contentTypeScope="" ma:versionID="70da707eb7335d3ff89d6dcd5cf4cb1f">
  <xsd:schema xmlns:xsd="http://www.w3.org/2001/XMLSchema" xmlns:xs="http://www.w3.org/2001/XMLSchema" xmlns:p="http://schemas.microsoft.com/office/2006/metadata/properties" xmlns:ns1="474a6763-ac05-4e28-9ae1-4058cad3e94b" xmlns:ns2="http://schemas.microsoft.com/sharepoint/v3" xmlns:ns3="d75cc3ea-6d34-48b9-955f-209672471296" targetNamespace="http://schemas.microsoft.com/office/2006/metadata/properties" ma:root="true" ma:fieldsID="d7510b40546d3e7bac2f88bd7afd7198" ns1:_="" ns2:_="" ns3:_="">
    <xsd:import namespace="474a6763-ac05-4e28-9ae1-4058cad3e94b"/>
    <xsd:import namespace="http://schemas.microsoft.com/sharepoint/v3"/>
    <xsd:import namespace="d75cc3ea-6d34-48b9-955f-209672471296"/>
    <xsd:element name="properties">
      <xsd:complexType>
        <xsd:sequence>
          <xsd:element name="documentManagement">
            <xsd:complexType>
              <xsd:all>
                <xsd:element ref="ns1:Folder" minOccurs="0"/>
                <xsd:element ref="ns1:Web_x0020_Page" minOccurs="0"/>
                <xsd:element ref="ns1:Remove_x0020_from_x0020_Web" minOccurs="0"/>
                <xsd:element ref="ns1:Notes0" minOccurs="0"/>
                <xsd:element ref="ns1:Document_x0020_Name" minOccurs="0"/>
                <xsd:element ref="ns2:_ip_UnifiedCompliancePolicyProperties" minOccurs="0"/>
                <xsd:element ref="ns1:MediaServiceMetadata" minOccurs="0"/>
                <xsd:element ref="ns1:MediaServiceFastMetadata" minOccurs="0"/>
                <xsd:element ref="ns1:lcf76f155ced4ddcb4097134ff3c332f" minOccurs="0"/>
                <xsd:element ref="ns3:TaxCatchAll" minOccurs="0"/>
                <xsd:element ref="ns1:MediaServiceDateTaken" minOccurs="0"/>
                <xsd:element ref="ns1:MediaServiceObjectDetectorVersions" minOccurs="0"/>
                <xsd:element ref="ns1:MediaServiceOCR" minOccurs="0"/>
                <xsd:element ref="ns1:MediaServiceGenerationTime" minOccurs="0"/>
                <xsd:element ref="ns1:MediaServiceEventHashCode" minOccurs="0"/>
                <xsd:element ref="ns1:MediaServiceSearchProperties" minOccurs="0"/>
                <xsd:element ref="ns2: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a6763-ac05-4e28-9ae1-4058cad3e94b" elementFormDefault="qualified">
    <xsd:import namespace="http://schemas.microsoft.com/office/2006/documentManagement/types"/>
    <xsd:import namespace="http://schemas.microsoft.com/office/infopath/2007/PartnerControls"/>
    <xsd:element name="Folder" ma:index="0" nillable="true" ma:displayName="Folder" ma:format="Dropdown" ma:internalName="Folder">
      <xsd:simpleType>
        <xsd:restriction base="dms:Choice">
          <xsd:enumeration value="Documents"/>
          <xsd:enumeration value="Image"/>
          <xsd:enumeration value="Pages"/>
        </xsd:restriction>
      </xsd:simpleType>
    </xsd:element>
    <xsd:element name="Web_x0020_Page" ma:index="3" nillable="true" ma:displayName="Web Page" ma:format="Dropdown" ma:internalName="Web_x0020_Page">
      <xsd:complexType>
        <xsd:complexContent>
          <xsd:extension base="dms:MultiChoice">
            <xsd:sequence>
              <xsd:element name="Value" maxOccurs="unbounded" minOccurs="0" nillable="true">
                <xsd:simpleType>
                  <xsd:restriction base="dms:Choice">
                    <xsd:enumeration value="Child Care &amp; Early Learning Program"/>
                    <xsd:enumeration value="Child Care by the Numbers"/>
                    <xsd:enumeration value="Child Care Data, Reports &amp; Plans"/>
                    <xsd:enumeration value="Child Care Guide"/>
                    <xsd:enumeration value="Child Care Information for Parents"/>
                    <xsd:enumeration value="Child Care Information for Providers"/>
                    <xsd:enumeration value="Child Care Investments Partnership"/>
                    <xsd:enumeration value="Child Care Relief Funding 2022"/>
                    <xsd:enumeration value="Child Care Services &amp; Children with Disabilities"/>
                    <xsd:enumeration value="Child Care Stimulus Resources"/>
                    <xsd:enumeration value="Employer Child Care Solutions"/>
                    <xsd:enumeration value="Find Child Care"/>
                    <xsd:enumeration value="Free Child Care Business Resources"/>
                    <xsd:enumeration value="Shared Services Alliances"/>
                    <xsd:enumeration value="Texas Preschool Development Grant Birth Through 5 (PDG B-5)"/>
                    <xsd:enumeration value="Texas Rising Star Program"/>
                    <xsd:enumeration value="Texas Rising Star Workgroup - 2019"/>
                    <xsd:enumeration value="Texas Rising Star Workgroup - 2023"/>
                    <xsd:enumeration value="TWC Prekindergarten Partnerships"/>
                    <xsd:enumeration value="Work-Based Learning Staffing Initiatives"/>
                    <xsd:enumeration value="Unknown"/>
                    <xsd:enumeration value="Quad Agency Child Care Initiative"/>
                  </xsd:restriction>
                </xsd:simpleType>
              </xsd:element>
            </xsd:sequence>
          </xsd:extension>
        </xsd:complexContent>
      </xsd:complexType>
    </xsd:element>
    <xsd:element name="Remove_x0020_from_x0020_Web" ma:index="4" nillable="true" ma:displayName="Removed from Web" ma:default="0" ma:format="Dropdown" ma:internalName="Remove_x0020_from_x0020_Web">
      <xsd:simpleType>
        <xsd:restriction base="dms:Boolean"/>
      </xsd:simpleType>
    </xsd:element>
    <xsd:element name="Notes0" ma:index="5" nillable="true" ma:displayName="Notes" ma:internalName="Notes0">
      <xsd:simpleType>
        <xsd:restriction base="dms:Note">
          <xsd:maxLength value="255"/>
        </xsd:restriction>
      </xsd:simpleType>
    </xsd:element>
    <xsd:element name="Document_x0020_Name" ma:index="6" nillable="true" ma:displayName="Document Name" ma:internalName="Document_x0020_Nam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5cc3ea-6d34-48b9-955f-20967247129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4c2949c-22a8-4d1d-9a8c-b3c5bd09e7e6}" ma:internalName="TaxCatchAll" ma:showField="CatchAllData" ma:web="d75cc3ea-6d34-48b9-955f-209672471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2" ma:displayName="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75cc3ea-6d34-48b9-955f-209672471296" xsi:nil="true"/>
    <_ip_UnifiedCompliancePolicyProperties xmlns="http://schemas.microsoft.com/sharepoint/v3" xsi:nil="true"/>
    <lcf76f155ced4ddcb4097134ff3c332f xmlns="474a6763-ac05-4e28-9ae1-4058cad3e94b">
      <Terms xmlns="http://schemas.microsoft.com/office/infopath/2007/PartnerControls"/>
    </lcf76f155ced4ddcb4097134ff3c332f>
    <Web_x0020_Page xmlns="474a6763-ac05-4e28-9ae1-4058cad3e94b" xsi:nil="true"/>
    <Remove_x0020_from_x0020_Web xmlns="474a6763-ac05-4e28-9ae1-4058cad3e94b">false</Remove_x0020_from_x0020_Web>
    <Notes0 xmlns="474a6763-ac05-4e28-9ae1-4058cad3e94b" xsi:nil="true"/>
    <Document_x0020_Name xmlns="474a6763-ac05-4e28-9ae1-4058cad3e94b" xsi:nil="true"/>
    <Folder xmlns="474a6763-ac05-4e28-9ae1-4058cad3e9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737E0-1AF7-4924-B223-3203C0AA1A6B}"/>
</file>

<file path=customXml/itemProps2.xml><?xml version="1.0" encoding="utf-8"?>
<ds:datastoreItem xmlns:ds="http://schemas.openxmlformats.org/officeDocument/2006/customXml" ds:itemID="{A6DC9DD3-E8C6-46F5-BB3D-99D3E528644F}">
  <ds:schemaRefs>
    <ds:schemaRef ds:uri="http://schemas.microsoft.com/sharepoint/v3"/>
    <ds:schemaRef ds:uri="http://schemas.microsoft.com/office/2006/documentManagement/types"/>
    <ds:schemaRef ds:uri="http://purl.org/dc/elements/1.1/"/>
    <ds:schemaRef ds:uri="69bc4a87-aeb1-4e2a-8844-66aae643a6a2"/>
    <ds:schemaRef ds:uri="d75cc3ea-6d34-48b9-955f-209672471296"/>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9D7D6E8-964C-4803-8A53-00A6E8451E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136</vt:i4>
      </vt:variant>
    </vt:vector>
  </HeadingPairs>
  <TitlesOfParts>
    <vt:vector size="165" baseType="lpstr">
      <vt:lpstr>YTD by Category</vt:lpstr>
      <vt:lpstr>Alamo</vt:lpstr>
      <vt:lpstr>Borderplex</vt:lpstr>
      <vt:lpstr>Brazos Valley</vt:lpstr>
      <vt:lpstr>Cameron</vt:lpstr>
      <vt:lpstr>Capital Area</vt:lpstr>
      <vt:lpstr>Central Texas</vt:lpstr>
      <vt:lpstr>Coastal Bend</vt:lpstr>
      <vt:lpstr>Concho Valley</vt:lpstr>
      <vt:lpstr>Dallas</vt:lpstr>
      <vt:lpstr>Deep East</vt:lpstr>
      <vt:lpstr>East Texas</vt:lpstr>
      <vt:lpstr>Golden Crescent</vt:lpstr>
      <vt:lpstr>Gulf Coast</vt:lpstr>
      <vt:lpstr>Heart of Texas</vt:lpstr>
      <vt:lpstr>Lower Rio</vt:lpstr>
      <vt:lpstr>Middle Rio</vt:lpstr>
      <vt:lpstr>North Central</vt:lpstr>
      <vt:lpstr>North Texas</vt:lpstr>
      <vt:lpstr>Northeast</vt:lpstr>
      <vt:lpstr>Panhandle</vt:lpstr>
      <vt:lpstr>Permian Basin</vt:lpstr>
      <vt:lpstr>Rural Capital</vt:lpstr>
      <vt:lpstr>South Plains</vt:lpstr>
      <vt:lpstr>South Texas</vt:lpstr>
      <vt:lpstr>Southeast</vt:lpstr>
      <vt:lpstr>Tarrant</vt:lpstr>
      <vt:lpstr>Texoma</vt:lpstr>
      <vt:lpstr>West Central</vt:lpstr>
      <vt:lpstr>Alamo!Anticipated_Quarter_Start</vt:lpstr>
      <vt:lpstr>Borderplex!Anticipated_Quarter_Start</vt:lpstr>
      <vt:lpstr>'Brazos Valley'!Anticipated_Quarter_Start</vt:lpstr>
      <vt:lpstr>Cameron!Anticipated_Quarter_Start</vt:lpstr>
      <vt:lpstr>'Capital Area'!Anticipated_Quarter_Start</vt:lpstr>
      <vt:lpstr>'Central Texas'!Anticipated_Quarter_Start</vt:lpstr>
      <vt:lpstr>'Coastal Bend'!Anticipated_Quarter_Start</vt:lpstr>
      <vt:lpstr>'Concho Valley'!Anticipated_Quarter_Start</vt:lpstr>
      <vt:lpstr>Dallas!Anticipated_Quarter_Start</vt:lpstr>
      <vt:lpstr>'Deep East'!Anticipated_Quarter_Start</vt:lpstr>
      <vt:lpstr>'East Texas'!Anticipated_Quarter_Start</vt:lpstr>
      <vt:lpstr>'Golden Crescent'!Anticipated_Quarter_Start</vt:lpstr>
      <vt:lpstr>'Gulf Coast'!Anticipated_Quarter_Start</vt:lpstr>
      <vt:lpstr>'Heart of Texas'!Anticipated_Quarter_Start</vt:lpstr>
      <vt:lpstr>'Lower Rio'!Anticipated_Quarter_Start</vt:lpstr>
      <vt:lpstr>'Middle Rio'!Anticipated_Quarter_Start</vt:lpstr>
      <vt:lpstr>'North Texas'!Anticipated_Quarter_Start</vt:lpstr>
      <vt:lpstr>Northeast!Anticipated_Quarter_Start</vt:lpstr>
      <vt:lpstr>Panhandle!Anticipated_Quarter_Start</vt:lpstr>
      <vt:lpstr>'Permian Basin'!Anticipated_Quarter_Start</vt:lpstr>
      <vt:lpstr>'Rural Capital'!Anticipated_Quarter_Start</vt:lpstr>
      <vt:lpstr>'South Plains'!Anticipated_Quarter_Start</vt:lpstr>
      <vt:lpstr>'South Texas'!Anticipated_Quarter_Start</vt:lpstr>
      <vt:lpstr>Southeast!Anticipated_Quarter_Start</vt:lpstr>
      <vt:lpstr>Tarrant!Anticipated_Quarter_Start</vt:lpstr>
      <vt:lpstr>Texoma!Anticipated_Quarter_Start</vt:lpstr>
      <vt:lpstr>'West Central'!Anticipated_Quarter_Start</vt:lpstr>
      <vt:lpstr>Alamo!Evaluation_Assessment_Tools</vt:lpstr>
      <vt:lpstr>Borderplex!Evaluation_Assessment_Tools</vt:lpstr>
      <vt:lpstr>'Brazos Valley'!Evaluation_Assessment_Tools</vt:lpstr>
      <vt:lpstr>Cameron!Evaluation_Assessment_Tools</vt:lpstr>
      <vt:lpstr>'Capital Area'!Evaluation_Assessment_Tools</vt:lpstr>
      <vt:lpstr>'Central Texas'!Evaluation_Assessment_Tools</vt:lpstr>
      <vt:lpstr>'Coastal Bend'!Evaluation_Assessment_Tools</vt:lpstr>
      <vt:lpstr>'Concho Valley'!Evaluation_Assessment_Tools</vt:lpstr>
      <vt:lpstr>Dallas!Evaluation_Assessment_Tools</vt:lpstr>
      <vt:lpstr>'Deep East'!Evaluation_Assessment_Tools</vt:lpstr>
      <vt:lpstr>'East Texas'!Evaluation_Assessment_Tools</vt:lpstr>
      <vt:lpstr>'Golden Crescent'!Evaluation_Assessment_Tools</vt:lpstr>
      <vt:lpstr>'Gulf Coast'!Evaluation_Assessment_Tools</vt:lpstr>
      <vt:lpstr>'Heart of Texas'!Evaluation_Assessment_Tools</vt:lpstr>
      <vt:lpstr>'Lower Rio'!Evaluation_Assessment_Tools</vt:lpstr>
      <vt:lpstr>'Middle Rio'!Evaluation_Assessment_Tools</vt:lpstr>
      <vt:lpstr>'North Texas'!Evaluation_Assessment_Tools</vt:lpstr>
      <vt:lpstr>Northeast!Evaluation_Assessment_Tools</vt:lpstr>
      <vt:lpstr>Panhandle!Evaluation_Assessment_Tools</vt:lpstr>
      <vt:lpstr>'Permian Basin'!Evaluation_Assessment_Tools</vt:lpstr>
      <vt:lpstr>'Rural Capital'!Evaluation_Assessment_Tools</vt:lpstr>
      <vt:lpstr>'South Plains'!Evaluation_Assessment_Tools</vt:lpstr>
      <vt:lpstr>'South Texas'!Evaluation_Assessment_Tools</vt:lpstr>
      <vt:lpstr>Southeast!Evaluation_Assessment_Tools</vt:lpstr>
      <vt:lpstr>Tarrant!Evaluation_Assessment_Tools</vt:lpstr>
      <vt:lpstr>Texoma!Evaluation_Assessment_Tools</vt:lpstr>
      <vt:lpstr>'West Central'!Evaluation_Assessment_Tools</vt:lpstr>
      <vt:lpstr>'Deep East'!Print_Area</vt:lpstr>
      <vt:lpstr>Alamo!Print_Titles</vt:lpstr>
      <vt:lpstr>Borderplex!Print_Titles</vt:lpstr>
      <vt:lpstr>'Brazos Valley'!Print_Titles</vt:lpstr>
      <vt:lpstr>Cameron!Print_Titles</vt:lpstr>
      <vt:lpstr>'Capital Area'!Print_Titles</vt:lpstr>
      <vt:lpstr>'Central Texas'!Print_Titles</vt:lpstr>
      <vt:lpstr>'Coastal Bend'!Print_Titles</vt:lpstr>
      <vt:lpstr>'Concho Valley'!Print_Titles</vt:lpstr>
      <vt:lpstr>Dallas!Print_Titles</vt:lpstr>
      <vt:lpstr>'Deep East'!Print_Titles</vt:lpstr>
      <vt:lpstr>'East Texas'!Print_Titles</vt:lpstr>
      <vt:lpstr>'Golden Crescent'!Print_Titles</vt:lpstr>
      <vt:lpstr>'Gulf Coast'!Print_Titles</vt:lpstr>
      <vt:lpstr>'Heart of Texas'!Print_Titles</vt:lpstr>
      <vt:lpstr>'Lower Rio'!Print_Titles</vt:lpstr>
      <vt:lpstr>'Middle Rio'!Print_Titles</vt:lpstr>
      <vt:lpstr>'North Texas'!Print_Titles</vt:lpstr>
      <vt:lpstr>Northeast!Print_Titles</vt:lpstr>
      <vt:lpstr>Panhandle!Print_Titles</vt:lpstr>
      <vt:lpstr>'Permian Basin'!Print_Titles</vt:lpstr>
      <vt:lpstr>'Rural Capital'!Print_Titles</vt:lpstr>
      <vt:lpstr>'South Plains'!Print_Titles</vt:lpstr>
      <vt:lpstr>'South Texas'!Print_Titles</vt:lpstr>
      <vt:lpstr>Southeast!Print_Titles</vt:lpstr>
      <vt:lpstr>Tarrant!Print_Titles</vt:lpstr>
      <vt:lpstr>Texoma!Print_Titles</vt:lpstr>
      <vt:lpstr>'West Central'!Print_Titles</vt:lpstr>
      <vt:lpstr>Alamo!Select_Evaluation_Assessment_Tools</vt:lpstr>
      <vt:lpstr>Borderplex!Select_Evaluation_Assessment_Tools</vt:lpstr>
      <vt:lpstr>'Brazos Valley'!Select_Evaluation_Assessment_Tools</vt:lpstr>
      <vt:lpstr>Cameron!Select_Evaluation_Assessment_Tools</vt:lpstr>
      <vt:lpstr>'Capital Area'!Select_Evaluation_Assessment_Tools</vt:lpstr>
      <vt:lpstr>'Central Texas'!Select_Evaluation_Assessment_Tools</vt:lpstr>
      <vt:lpstr>'Coastal Bend'!Select_Evaluation_Assessment_Tools</vt:lpstr>
      <vt:lpstr>'Concho Valley'!Select_Evaluation_Assessment_Tools</vt:lpstr>
      <vt:lpstr>Dallas!Select_Evaluation_Assessment_Tools</vt:lpstr>
      <vt:lpstr>'Deep East'!Select_Evaluation_Assessment_Tools</vt:lpstr>
      <vt:lpstr>'East Texas'!Select_Evaluation_Assessment_Tools</vt:lpstr>
      <vt:lpstr>'Golden Crescent'!Select_Evaluation_Assessment_Tools</vt:lpstr>
      <vt:lpstr>'Gulf Coast'!Select_Evaluation_Assessment_Tools</vt:lpstr>
      <vt:lpstr>'Heart of Texas'!Select_Evaluation_Assessment_Tools</vt:lpstr>
      <vt:lpstr>'Lower Rio'!Select_Evaluation_Assessment_Tools</vt:lpstr>
      <vt:lpstr>'Middle Rio'!Select_Evaluation_Assessment_Tools</vt:lpstr>
      <vt:lpstr>'North Texas'!Select_Evaluation_Assessment_Tools</vt:lpstr>
      <vt:lpstr>Northeast!Select_Evaluation_Assessment_Tools</vt:lpstr>
      <vt:lpstr>Panhandle!Select_Evaluation_Assessment_Tools</vt:lpstr>
      <vt:lpstr>'Permian Basin'!Select_Evaluation_Assessment_Tools</vt:lpstr>
      <vt:lpstr>'Rural Capital'!Select_Evaluation_Assessment_Tools</vt:lpstr>
      <vt:lpstr>'South Plains'!Select_Evaluation_Assessment_Tools</vt:lpstr>
      <vt:lpstr>'South Texas'!Select_Evaluation_Assessment_Tools</vt:lpstr>
      <vt:lpstr>Southeast!Select_Evaluation_Assessment_Tools</vt:lpstr>
      <vt:lpstr>Tarrant!Select_Evaluation_Assessment_Tools</vt:lpstr>
      <vt:lpstr>Texoma!Select_Evaluation_Assessment_Tools</vt:lpstr>
      <vt:lpstr>'West Central'!Select_Evaluation_Assessment_Tools</vt:lpstr>
      <vt:lpstr>Alamo!Select_tool</vt:lpstr>
      <vt:lpstr>Borderplex!Select_tool</vt:lpstr>
      <vt:lpstr>'Brazos Valley'!Select_tool</vt:lpstr>
      <vt:lpstr>Cameron!Select_tool</vt:lpstr>
      <vt:lpstr>'Capital Area'!Select_tool</vt:lpstr>
      <vt:lpstr>'Central Texas'!Select_tool</vt:lpstr>
      <vt:lpstr>'Coastal Bend'!Select_tool</vt:lpstr>
      <vt:lpstr>'Concho Valley'!Select_tool</vt:lpstr>
      <vt:lpstr>Dallas!Select_tool</vt:lpstr>
      <vt:lpstr>'Deep East'!Select_tool</vt:lpstr>
      <vt:lpstr>'East Texas'!Select_tool</vt:lpstr>
      <vt:lpstr>'Golden Crescent'!Select_tool</vt:lpstr>
      <vt:lpstr>'Gulf Coast'!Select_tool</vt:lpstr>
      <vt:lpstr>'Heart of Texas'!Select_tool</vt:lpstr>
      <vt:lpstr>'Lower Rio'!Select_tool</vt:lpstr>
      <vt:lpstr>'Middle Rio'!Select_tool</vt:lpstr>
      <vt:lpstr>'North Texas'!Select_tool</vt:lpstr>
      <vt:lpstr>Northeast!Select_tool</vt:lpstr>
      <vt:lpstr>Panhandle!Select_tool</vt:lpstr>
      <vt:lpstr>'Permian Basin'!Select_tool</vt:lpstr>
      <vt:lpstr>'Rural Capital'!Select_tool</vt:lpstr>
      <vt:lpstr>'South Plains'!Select_tool</vt:lpstr>
      <vt:lpstr>'South Texas'!Select_tool</vt:lpstr>
      <vt:lpstr>Southeast!Select_tool</vt:lpstr>
      <vt:lpstr>Tarrant!Select_tool</vt:lpstr>
      <vt:lpstr>Texoma!Select_tool</vt:lpstr>
      <vt:lpstr>'West Central'!Select_tool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Martinez,Madelynn N</dc:creator>
  <cp:keywords/>
  <dc:description/>
  <cp:lastModifiedBy>Tonche,Crystal</cp:lastModifiedBy>
  <cp:revision/>
  <dcterms:created xsi:type="dcterms:W3CDTF">2025-02-26T13:58:43Z</dcterms:created>
  <dcterms:modified xsi:type="dcterms:W3CDTF">2026-06-22T18:10:50Z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0x010100E9EA837411ED864B94278B26830B74D5</vt:lpwstr>
  </property>
  <property fmtid="{D5CDD505-2E9C-101B-9397-08002B2CF9AE}" pid="3" name="MediaServiceImageTags">
    <vt:lpwstr/>
  </property>
</Properties>
</file>