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Internet\Webwork\Working Files\"/>
    </mc:Choice>
  </mc:AlternateContent>
  <bookViews>
    <workbookView xWindow="0" yWindow="0" windowWidth="23040" windowHeight="8970"/>
  </bookViews>
  <sheets>
    <sheet name="CommNtbk01292019" sheetId="1" r:id="rId1"/>
    <sheet name="Notebook Summary" sheetId="2" r:id="rId2"/>
  </sheets>
  <externalReferences>
    <externalReference r:id="rId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D32" i="2"/>
  <c r="H32" i="2" s="1"/>
  <c r="C32" i="2"/>
  <c r="G32" i="2" s="1"/>
  <c r="B32" i="2"/>
  <c r="F31" i="2"/>
  <c r="E31" i="2"/>
  <c r="D31" i="2"/>
  <c r="H31" i="2" s="1"/>
  <c r="C31" i="2"/>
  <c r="G31" i="2" s="1"/>
  <c r="B31" i="2"/>
  <c r="E30" i="2"/>
  <c r="D30" i="2"/>
  <c r="H30" i="2" s="1"/>
  <c r="C30" i="2"/>
  <c r="B30" i="2"/>
  <c r="E29" i="2"/>
  <c r="D29" i="2"/>
  <c r="H29" i="2" s="1"/>
  <c r="C29" i="2"/>
  <c r="B29" i="2"/>
  <c r="E28" i="2"/>
  <c r="D28" i="2"/>
  <c r="H28" i="2" s="1"/>
  <c r="C28" i="2"/>
  <c r="B28" i="2"/>
  <c r="F27" i="2"/>
  <c r="E27" i="2"/>
  <c r="I27" i="2" s="1"/>
  <c r="D27" i="2"/>
  <c r="C27" i="2"/>
  <c r="B27" i="2"/>
  <c r="E26" i="2"/>
  <c r="I26" i="2" s="1"/>
  <c r="D26" i="2"/>
  <c r="H26" i="2" s="1"/>
  <c r="C26" i="2"/>
  <c r="B26" i="2"/>
  <c r="E25" i="2"/>
  <c r="D25" i="2"/>
  <c r="H25" i="2" s="1"/>
  <c r="C25" i="2"/>
  <c r="B25" i="2"/>
  <c r="E24" i="2"/>
  <c r="D24" i="2"/>
  <c r="H24" i="2" s="1"/>
  <c r="C24" i="2"/>
  <c r="B24" i="2"/>
  <c r="F23" i="2"/>
  <c r="E23" i="2"/>
  <c r="D23" i="2"/>
  <c r="C23" i="2"/>
  <c r="B23" i="2"/>
  <c r="F22" i="2"/>
  <c r="E22" i="2"/>
  <c r="D22" i="2"/>
  <c r="C22" i="2"/>
  <c r="G22" i="2" s="1"/>
  <c r="B22" i="2"/>
  <c r="E21" i="2"/>
  <c r="D21" i="2"/>
  <c r="H21" i="2" s="1"/>
  <c r="C21" i="2"/>
  <c r="G21" i="2" s="1"/>
  <c r="B21" i="2"/>
  <c r="F20" i="2"/>
  <c r="E20" i="2"/>
  <c r="D20" i="2"/>
  <c r="H20" i="2" s="1"/>
  <c r="C20" i="2"/>
  <c r="B20" i="2"/>
  <c r="E19" i="2"/>
  <c r="D19" i="2"/>
  <c r="H19" i="2" s="1"/>
  <c r="C19" i="2"/>
  <c r="B19" i="2"/>
  <c r="E18" i="2"/>
  <c r="D18" i="2"/>
  <c r="H18" i="2" s="1"/>
  <c r="C18" i="2"/>
  <c r="B18" i="2"/>
  <c r="E17" i="2"/>
  <c r="D17" i="2"/>
  <c r="H17" i="2" s="1"/>
  <c r="C17" i="2"/>
  <c r="B17" i="2"/>
  <c r="E16" i="2"/>
  <c r="D16" i="2"/>
  <c r="H16" i="2" s="1"/>
  <c r="C16" i="2"/>
  <c r="E15" i="2"/>
  <c r="D15" i="2"/>
  <c r="H15" i="2" s="1"/>
  <c r="C15" i="2"/>
  <c r="B15" i="2"/>
  <c r="E14" i="2"/>
  <c r="D14" i="2"/>
  <c r="H14" i="2" s="1"/>
  <c r="C14" i="2"/>
  <c r="B14" i="2"/>
  <c r="E13" i="2"/>
  <c r="D13" i="2"/>
  <c r="H13" i="2" s="1"/>
  <c r="C13" i="2"/>
  <c r="B13" i="2"/>
  <c r="F12" i="2"/>
  <c r="E12" i="2"/>
  <c r="D12" i="2"/>
  <c r="C12" i="2"/>
  <c r="B12" i="2"/>
  <c r="E11" i="2"/>
  <c r="I11" i="2" s="1"/>
  <c r="D11" i="2"/>
  <c r="H11" i="2" s="1"/>
  <c r="C11" i="2"/>
  <c r="B11" i="2"/>
  <c r="F10" i="2"/>
  <c r="E10" i="2"/>
  <c r="D10" i="2"/>
  <c r="C10" i="2"/>
  <c r="B10" i="2"/>
  <c r="E9" i="2"/>
  <c r="D9" i="2"/>
  <c r="H9" i="2" s="1"/>
  <c r="C9" i="2"/>
  <c r="B9" i="2"/>
  <c r="H8" i="2"/>
  <c r="E8" i="2"/>
  <c r="D8" i="2"/>
  <c r="C8" i="2"/>
  <c r="B8" i="2"/>
  <c r="E7" i="2"/>
  <c r="D7" i="2"/>
  <c r="H7" i="2" s="1"/>
  <c r="C7" i="2"/>
  <c r="B7" i="2"/>
  <c r="E6" i="2"/>
  <c r="D6" i="2"/>
  <c r="H6" i="2" s="1"/>
  <c r="C6" i="2"/>
  <c r="B6" i="2"/>
  <c r="E5" i="2"/>
  <c r="D5" i="2"/>
  <c r="C5" i="2"/>
  <c r="C33" i="2" s="1"/>
  <c r="B5" i="2"/>
  <c r="C28" i="1"/>
  <c r="D28" i="1" s="1"/>
  <c r="B28" i="1"/>
  <c r="C27" i="1"/>
  <c r="E27" i="1" s="1"/>
  <c r="B27" i="1"/>
  <c r="D22" i="1"/>
  <c r="D9" i="1"/>
  <c r="I23" i="2" l="1"/>
  <c r="G29" i="2"/>
  <c r="G6" i="2"/>
  <c r="I7" i="2"/>
  <c r="D33" i="2"/>
  <c r="F33" i="2"/>
  <c r="G10" i="2"/>
  <c r="I12" i="2"/>
  <c r="I20" i="2"/>
  <c r="H10" i="2"/>
  <c r="G11" i="2"/>
  <c r="I15" i="2"/>
  <c r="G25" i="2"/>
  <c r="G27" i="2"/>
  <c r="G26" i="2"/>
  <c r="H22" i="2"/>
  <c r="G23" i="2"/>
  <c r="H27" i="2"/>
  <c r="I31" i="2"/>
  <c r="I10" i="2"/>
  <c r="G12" i="2"/>
  <c r="G33" i="2" s="1"/>
  <c r="G20" i="2"/>
  <c r="I22" i="2"/>
  <c r="H23" i="2"/>
  <c r="I6" i="2"/>
  <c r="H12" i="2"/>
  <c r="G15" i="2"/>
  <c r="H5" i="2"/>
  <c r="I8" i="2"/>
  <c r="I9" i="2"/>
  <c r="I21" i="2"/>
  <c r="I24" i="2"/>
  <c r="I28" i="2"/>
  <c r="I32" i="2"/>
  <c r="I5" i="2"/>
  <c r="I13" i="2"/>
  <c r="I14" i="2"/>
  <c r="I16" i="2"/>
  <c r="I17" i="2"/>
  <c r="I18" i="2"/>
  <c r="I19" i="2"/>
  <c r="I25" i="2"/>
  <c r="I29" i="2"/>
  <c r="I30" i="2"/>
  <c r="E33" i="2"/>
  <c r="I33" i="2" s="1"/>
  <c r="D27" i="1"/>
  <c r="H33" i="2" l="1"/>
</calcChain>
</file>

<file path=xl/sharedStrings.xml><?xml version="1.0" encoding="utf-8"?>
<sst xmlns="http://schemas.openxmlformats.org/spreadsheetml/2006/main" count="71" uniqueCount="55">
  <si>
    <t>Workforce Development Division</t>
  </si>
  <si>
    <t>Board Contract Year 2019 Child Care Local Match Agreements</t>
  </si>
  <si>
    <t>Donations from Private Entities</t>
  </si>
  <si>
    <t>Pledging Entity</t>
  </si>
  <si>
    <t>LWDA</t>
  </si>
  <si>
    <t>Local Pledged Amount</t>
  </si>
  <si>
    <t>-</t>
  </si>
  <si>
    <t>Subtotal</t>
  </si>
  <si>
    <t>Transfers and Certifications of Expense from Public Entities</t>
  </si>
  <si>
    <t>City of Waco</t>
  </si>
  <si>
    <t>Heart of Texas</t>
  </si>
  <si>
    <t>La Joya Independent School District</t>
  </si>
  <si>
    <t>Lower Rio Grande Valley</t>
  </si>
  <si>
    <t>South Texas College</t>
  </si>
  <si>
    <t>North East Texas</t>
  </si>
  <si>
    <t>City of Amarillo</t>
  </si>
  <si>
    <t>Panhandle</t>
  </si>
  <si>
    <t>Texas Tech University</t>
  </si>
  <si>
    <t>South Plains</t>
  </si>
  <si>
    <t>City of Fort Worth</t>
  </si>
  <si>
    <t>Tarrant County</t>
  </si>
  <si>
    <t>Texoma</t>
  </si>
  <si>
    <t>West Central</t>
  </si>
  <si>
    <t>STATE TOTALS</t>
  </si>
  <si>
    <t>Total</t>
  </si>
  <si>
    <t>Amount Pledged To-Date*</t>
  </si>
  <si>
    <t>Amount Needed                        To Date</t>
  </si>
  <si>
    <t>Local Target</t>
  </si>
  <si>
    <t>check</t>
  </si>
  <si>
    <t>Federal Target</t>
  </si>
  <si>
    <t>*Includes amounts in this Action.</t>
  </si>
  <si>
    <t>Board Contract Year 2019 Child Care Local Match: Secured and Remaining Amounts</t>
  </si>
  <si>
    <t>LWDA No.</t>
  </si>
  <si>
    <t>Percentage of Local Match Secured</t>
  </si>
  <si>
    <t>!1</t>
  </si>
  <si>
    <t>!2</t>
  </si>
  <si>
    <t>!5</t>
  </si>
  <si>
    <t>!6</t>
  </si>
  <si>
    <t>!7</t>
  </si>
  <si>
    <t>!9</t>
  </si>
  <si>
    <t>Concho Valley</t>
  </si>
  <si>
    <t>!13</t>
  </si>
  <si>
    <t>!23</t>
  </si>
  <si>
    <t>!25</t>
  </si>
  <si>
    <t>TOTALS</t>
  </si>
  <si>
    <t>NOTE: Boards on today's agenda are highlighted and proceeded with an exclamation point.  An amount in blue or followed by a $ are in excess of a Board's local match target.</t>
  </si>
  <si>
    <t>TARGETS - LOCAL</t>
  </si>
  <si>
    <t>TARGETS - FEDERAL</t>
  </si>
  <si>
    <t>AMOUNT PLEDGED TO DATE - LOCAL</t>
  </si>
  <si>
    <t>AMOUNT PLEDGED TO DATE - FEDERAL</t>
  </si>
  <si>
    <t>REMAINDER - LOCAL</t>
  </si>
  <si>
    <t>REMAINDER - FEDERAL</t>
  </si>
  <si>
    <t>Submitted for Commission Action on:  January 29, 2019</t>
  </si>
  <si>
    <t>Total  included in this Action for Commission Acceptance: $3,203,973</t>
  </si>
  <si>
    <t>Submitted for Commission Action on: January 29,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</si>
</sst>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mmmm\ d\,\ yyyy;@"/>
    <numFmt numFmtId="165" formatCode="&quot;$&quot;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name val="Arial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2"/>
      <color rgb="FF0066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41" fontId="4" fillId="0" borderId="4" xfId="0" applyNumberFormat="1" applyFont="1" applyBorder="1" applyAlignment="1">
      <alignment horizontal="center" wrapText="1"/>
    </xf>
    <xf numFmtId="0" fontId="4" fillId="0" borderId="0" xfId="0" applyFont="1" applyBorder="1"/>
    <xf numFmtId="165" fontId="3" fillId="0" borderId="4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6" fontId="3" fillId="0" borderId="0" xfId="0" applyNumberFormat="1" applyFont="1" applyBorder="1" applyAlignment="1">
      <alignment horizontal="center" wrapText="1"/>
    </xf>
    <xf numFmtId="42" fontId="4" fillId="0" borderId="5" xfId="0" applyNumberFormat="1" applyFont="1" applyBorder="1"/>
    <xf numFmtId="6" fontId="1" fillId="0" borderId="4" xfId="0" applyNumberFormat="1" applyFont="1" applyBorder="1"/>
    <xf numFmtId="42" fontId="4" fillId="0" borderId="0" xfId="0" applyNumberFormat="1" applyFont="1"/>
    <xf numFmtId="0" fontId="3" fillId="0" borderId="0" xfId="0" applyFont="1" applyBorder="1" applyAlignment="1">
      <alignment horizontal="center" wrapText="1"/>
    </xf>
    <xf numFmtId="42" fontId="4" fillId="0" borderId="4" xfId="0" applyNumberFormat="1" applyFont="1" applyBorder="1"/>
    <xf numFmtId="0" fontId="6" fillId="0" borderId="0" xfId="0" applyFont="1"/>
    <xf numFmtId="0" fontId="4" fillId="0" borderId="0" xfId="0" applyFont="1" applyAlignment="1">
      <alignment wrapText="1"/>
    </xf>
    <xf numFmtId="3" fontId="2" fillId="0" borderId="4" xfId="0" applyNumberFormat="1" applyFont="1" applyBorder="1"/>
    <xf numFmtId="3" fontId="2" fillId="0" borderId="0" xfId="0" applyNumberFormat="1" applyFont="1" applyBorder="1"/>
    <xf numFmtId="41" fontId="2" fillId="0" borderId="0" xfId="0" applyNumberFormat="1" applyFont="1" applyBorder="1"/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164" fontId="3" fillId="0" borderId="0" xfId="0" applyNumberFormat="1" applyFont="1" applyFill="1" applyAlignment="1">
      <alignment horizontal="center"/>
    </xf>
    <xf numFmtId="164" fontId="10" fillId="0" borderId="0" xfId="0" applyNumberFormat="1" applyFont="1"/>
    <xf numFmtId="0" fontId="11" fillId="0" borderId="0" xfId="0" applyFont="1"/>
    <xf numFmtId="0" fontId="7" fillId="0" borderId="4" xfId="0" applyFont="1" applyFill="1" applyBorder="1" applyAlignment="1">
      <alignment horizontal="center" vertical="center" wrapText="1"/>
    </xf>
    <xf numFmtId="0" fontId="11" fillId="0" borderId="0" xfId="0" applyNumberFormat="1" applyFont="1" applyFill="1"/>
    <xf numFmtId="0" fontId="11" fillId="0" borderId="0" xfId="0" applyFont="1" applyFill="1"/>
    <xf numFmtId="165" fontId="11" fillId="0" borderId="0" xfId="0" applyNumberFormat="1" applyFont="1" applyFill="1"/>
    <xf numFmtId="44" fontId="11" fillId="0" borderId="0" xfId="0" applyNumberFormat="1" applyFont="1" applyFill="1"/>
    <xf numFmtId="0" fontId="10" fillId="0" borderId="4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/>
    <xf numFmtId="41" fontId="10" fillId="0" borderId="4" xfId="0" applyNumberFormat="1" applyFont="1" applyFill="1" applyBorder="1" applyAlignment="1" applyProtection="1"/>
    <xf numFmtId="41" fontId="10" fillId="0" borderId="4" xfId="0" applyNumberFormat="1" applyFont="1" applyFill="1" applyBorder="1" applyAlignment="1" applyProtection="1">
      <alignment horizontal="right"/>
    </xf>
    <xf numFmtId="41" fontId="12" fillId="0" borderId="4" xfId="0" applyNumberFormat="1" applyFont="1" applyFill="1" applyBorder="1" applyAlignment="1" applyProtection="1">
      <alignment horizontal="right"/>
    </xf>
    <xf numFmtId="10" fontId="10" fillId="0" borderId="4" xfId="0" applyNumberFormat="1" applyFont="1" applyFill="1" applyBorder="1" applyAlignment="1" applyProtection="1"/>
    <xf numFmtId="0" fontId="10" fillId="0" borderId="6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/>
    <xf numFmtId="10" fontId="13" fillId="0" borderId="4" xfId="0" applyNumberFormat="1" applyFont="1" applyFill="1" applyBorder="1" applyAlignment="1" applyProtection="1"/>
    <xf numFmtId="0" fontId="7" fillId="0" borderId="0" xfId="0" applyFont="1" applyFill="1" applyBorder="1" applyAlignment="1">
      <alignment horizontal="right"/>
    </xf>
    <xf numFmtId="0" fontId="14" fillId="0" borderId="0" xfId="0" applyFont="1" applyFill="1" applyBorder="1"/>
    <xf numFmtId="165" fontId="7" fillId="0" borderId="0" xfId="0" applyNumberFormat="1" applyFont="1" applyFill="1" applyBorder="1"/>
    <xf numFmtId="10" fontId="7" fillId="0" borderId="0" xfId="0" applyNumberFormat="1" applyFont="1" applyFill="1" applyBorder="1"/>
    <xf numFmtId="3" fontId="7" fillId="0" borderId="0" xfId="0" applyNumberFormat="1" applyFont="1" applyFill="1" applyBorder="1"/>
    <xf numFmtId="165" fontId="0" fillId="0" borderId="0" xfId="0" applyNumberFormat="1"/>
    <xf numFmtId="42" fontId="0" fillId="0" borderId="0" xfId="0" applyNumberFormat="1"/>
    <xf numFmtId="0" fontId="10" fillId="0" borderId="0" xfId="0" applyFont="1" applyFill="1"/>
    <xf numFmtId="41" fontId="0" fillId="0" borderId="0" xfId="0" applyNumberFormat="1"/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/>
    <xf numFmtId="41" fontId="7" fillId="2" borderId="4" xfId="0" applyNumberFormat="1" applyFont="1" applyFill="1" applyBorder="1" applyAlignment="1" applyProtection="1"/>
    <xf numFmtId="41" fontId="7" fillId="2" borderId="4" xfId="0" applyNumberFormat="1" applyFont="1" applyFill="1" applyBorder="1" applyAlignment="1" applyProtection="1">
      <alignment horizontal="right"/>
    </xf>
    <xf numFmtId="41" fontId="12" fillId="2" borderId="4" xfId="0" applyNumberFormat="1" applyFont="1" applyFill="1" applyBorder="1" applyAlignment="1" applyProtection="1">
      <alignment horizontal="right"/>
    </xf>
    <xf numFmtId="10" fontId="7" fillId="2" borderId="4" xfId="0" applyNumberFormat="1" applyFont="1" applyFill="1" applyBorder="1" applyAlignment="1" applyProtection="1"/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</cellXfs>
  <cellStyles count="1">
    <cellStyle name="Normal" xfId="0" builtinId="0"/>
  </cellStyles>
  <dxfs count="3">
    <dxf>
      <font>
        <color auto="1"/>
      </font>
      <fill>
        <patternFill>
          <bgColor rgb="FF92D050"/>
        </patternFill>
      </fill>
    </dxf>
    <dxf>
      <font>
        <b/>
        <i val="0"/>
      </font>
    </dxf>
    <dxf>
      <font>
        <color theme="3" tint="0.39994506668294322"/>
      </font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EL/Commission%20Notebook%20(Match)/FY%202019/FY%202019%20CCLM%20Agreement%20Tracking%20Spreadsheet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enda Template"/>
      <sheetName val="CommNtbk01292019"/>
      <sheetName val="Notebook Summary"/>
      <sheetName val="CommNtbk01222019"/>
      <sheetName val="CommNtbk12182018"/>
      <sheetName val="CommNtbk11262018"/>
      <sheetName val="CommNtbk11132018"/>
      <sheetName val="CommNtbk10302018"/>
      <sheetName val="01 Panhandle"/>
      <sheetName val="02 South Plains"/>
      <sheetName val="03 North TX"/>
      <sheetName val="04 N. Central TX"/>
      <sheetName val="05 Tarrant"/>
      <sheetName val="06 Dallas"/>
      <sheetName val="07 North East TX"/>
      <sheetName val="08 East TX"/>
      <sheetName val="09 West Central"/>
      <sheetName val="10 Borderplex"/>
      <sheetName val="11 Permian Basin"/>
      <sheetName val="12 Concho Valley"/>
      <sheetName val="13 Heart of TX"/>
      <sheetName val="14 Capital Area"/>
      <sheetName val="15 Rural Capital"/>
      <sheetName val="16 Brazos Valley"/>
      <sheetName val="17 Deep East TX"/>
      <sheetName val="18 South East TX"/>
      <sheetName val="19 Golden Crescent"/>
      <sheetName val="20 Alamo"/>
      <sheetName val="21 South TX"/>
      <sheetName val="22 Coastal Bend"/>
      <sheetName val="23 Lower Rio"/>
      <sheetName val="24 Cameron"/>
      <sheetName val="25 Texoma"/>
      <sheetName val="26 Central TX"/>
      <sheetName val="27 Middle Rio"/>
      <sheetName val="28 Gulf Coast"/>
      <sheetName val="FY19 CC Local Match Summary"/>
      <sheetName val="FY19 Allocations"/>
      <sheetName val="Share Excess Match"/>
    </sheetNames>
    <sheetDataSet>
      <sheetData sheetId="0"/>
      <sheetData sheetId="1"/>
      <sheetData sheetId="2">
        <row r="36">
          <cell r="E36">
            <v>44071613</v>
          </cell>
          <cell r="F36">
            <v>78403747</v>
          </cell>
        </row>
      </sheetData>
      <sheetData sheetId="3">
        <row r="49">
          <cell r="D49">
            <v>40867640</v>
          </cell>
        </row>
      </sheetData>
      <sheetData sheetId="4"/>
      <sheetData sheetId="5"/>
      <sheetData sheetId="6"/>
      <sheetData sheetId="7"/>
      <sheetData sheetId="8">
        <row r="4">
          <cell r="R4">
            <v>815000</v>
          </cell>
        </row>
      </sheetData>
      <sheetData sheetId="9">
        <row r="4">
          <cell r="R4">
            <v>658694</v>
          </cell>
        </row>
      </sheetData>
      <sheetData sheetId="10">
        <row r="4">
          <cell r="R4">
            <v>333468</v>
          </cell>
        </row>
      </sheetData>
      <sheetData sheetId="11">
        <row r="4">
          <cell r="R4">
            <v>3046663</v>
          </cell>
        </row>
      </sheetData>
      <sheetData sheetId="12">
        <row r="4">
          <cell r="R4">
            <v>4171476</v>
          </cell>
        </row>
      </sheetData>
      <sheetData sheetId="13">
        <row r="4">
          <cell r="R4">
            <v>3475000</v>
          </cell>
          <cell r="V4">
            <v>6909153</v>
          </cell>
        </row>
      </sheetData>
      <sheetData sheetId="14">
        <row r="4">
          <cell r="R4">
            <v>439331</v>
          </cell>
        </row>
      </sheetData>
      <sheetData sheetId="15">
        <row r="4">
          <cell r="R4">
            <v>1091837</v>
          </cell>
          <cell r="V4">
            <v>2170839</v>
          </cell>
        </row>
      </sheetData>
      <sheetData sheetId="16">
        <row r="4">
          <cell r="R4">
            <v>827286</v>
          </cell>
        </row>
      </sheetData>
      <sheetData sheetId="17">
        <row r="4">
          <cell r="R4">
            <v>1930853</v>
          </cell>
        </row>
      </sheetData>
      <sheetData sheetId="18">
        <row r="4">
          <cell r="R4">
            <v>621470</v>
          </cell>
        </row>
      </sheetData>
      <sheetData sheetId="19">
        <row r="4">
          <cell r="R4">
            <v>868050</v>
          </cell>
        </row>
      </sheetData>
      <sheetData sheetId="20">
        <row r="4">
          <cell r="R4">
            <v>558896</v>
          </cell>
        </row>
      </sheetData>
      <sheetData sheetId="21">
        <row r="4">
          <cell r="R4">
            <v>2330565</v>
          </cell>
        </row>
      </sheetData>
      <sheetData sheetId="22">
        <row r="4">
          <cell r="R4">
            <v>1615797</v>
          </cell>
        </row>
      </sheetData>
      <sheetData sheetId="23">
        <row r="4">
          <cell r="R4">
            <v>454862</v>
          </cell>
          <cell r="V4">
            <v>904378</v>
          </cell>
        </row>
      </sheetData>
      <sheetData sheetId="24">
        <row r="4">
          <cell r="R4">
            <v>563909</v>
          </cell>
        </row>
      </sheetData>
      <sheetData sheetId="25">
        <row r="4">
          <cell r="R4">
            <v>569171</v>
          </cell>
          <cell r="V4">
            <v>1131651</v>
          </cell>
        </row>
      </sheetData>
      <sheetData sheetId="26">
        <row r="4">
          <cell r="R4">
            <v>277044</v>
          </cell>
          <cell r="V4">
            <v>550832</v>
          </cell>
        </row>
      </sheetData>
      <sheetData sheetId="27">
        <row r="4">
          <cell r="R4">
            <v>3554049</v>
          </cell>
        </row>
      </sheetData>
      <sheetData sheetId="28">
        <row r="4">
          <cell r="R4">
            <v>753811</v>
          </cell>
        </row>
      </sheetData>
      <sheetData sheetId="29">
        <row r="4">
          <cell r="R4">
            <v>876464</v>
          </cell>
        </row>
      </sheetData>
      <sheetData sheetId="30">
        <row r="4">
          <cell r="B4">
            <v>1701000</v>
          </cell>
          <cell r="V4">
            <v>3382004</v>
          </cell>
        </row>
      </sheetData>
      <sheetData sheetId="31">
        <row r="4">
          <cell r="B4">
            <v>1112156</v>
          </cell>
        </row>
      </sheetData>
      <sheetData sheetId="32">
        <row r="4">
          <cell r="R4">
            <v>266480</v>
          </cell>
        </row>
      </sheetData>
      <sheetData sheetId="33">
        <row r="4">
          <cell r="R4">
            <v>766500</v>
          </cell>
        </row>
      </sheetData>
      <sheetData sheetId="34">
        <row r="4">
          <cell r="R4">
            <v>343881</v>
          </cell>
          <cell r="V4">
            <v>683721</v>
          </cell>
        </row>
      </sheetData>
      <sheetData sheetId="35">
        <row r="4">
          <cell r="R4">
            <v>10047900</v>
          </cell>
        </row>
      </sheetData>
      <sheetData sheetId="36">
        <row r="4">
          <cell r="B4" t="str">
            <v>Panhandle</v>
          </cell>
        </row>
        <row r="5">
          <cell r="B5" t="str">
            <v>South Plains</v>
          </cell>
        </row>
        <row r="6">
          <cell r="B6" t="str">
            <v xml:space="preserve">North Texas </v>
          </cell>
        </row>
        <row r="7">
          <cell r="B7" t="str">
            <v>North Central Texas</v>
          </cell>
        </row>
        <row r="8">
          <cell r="B8" t="str">
            <v>Tarrant County</v>
          </cell>
        </row>
        <row r="9">
          <cell r="B9" t="str">
            <v xml:space="preserve">Dallas County    </v>
          </cell>
        </row>
        <row r="10">
          <cell r="B10" t="str">
            <v xml:space="preserve">North East Texas </v>
          </cell>
        </row>
        <row r="11">
          <cell r="B11" t="str">
            <v>East Texas</v>
          </cell>
        </row>
        <row r="12">
          <cell r="B12" t="str">
            <v>West Central Texas</v>
          </cell>
        </row>
        <row r="13">
          <cell r="B13" t="str">
            <v>Upper Rio Grande</v>
          </cell>
        </row>
        <row r="14">
          <cell r="B14" t="str">
            <v>Permian Basin</v>
          </cell>
        </row>
        <row r="16">
          <cell r="B16" t="str">
            <v>Heart of Texas</v>
          </cell>
        </row>
        <row r="17">
          <cell r="B17" t="str">
            <v>Capital Area</v>
          </cell>
        </row>
        <row r="18">
          <cell r="B18" t="str">
            <v>Rural Capital</v>
          </cell>
        </row>
        <row r="19">
          <cell r="B19" t="str">
            <v>Brazos Valley</v>
          </cell>
        </row>
        <row r="20">
          <cell r="B20" t="str">
            <v>Deep East Texas</v>
          </cell>
        </row>
        <row r="21">
          <cell r="B21" t="str">
            <v>South East Texas</v>
          </cell>
        </row>
        <row r="22">
          <cell r="B22" t="str">
            <v>Golden Crescent</v>
          </cell>
        </row>
        <row r="23">
          <cell r="B23" t="str">
            <v>Alamo</v>
          </cell>
        </row>
        <row r="24">
          <cell r="B24" t="str">
            <v>South Texas</v>
          </cell>
        </row>
        <row r="25">
          <cell r="B25" t="str">
            <v>Coastal Bend</v>
          </cell>
        </row>
        <row r="26">
          <cell r="B26" t="str">
            <v>Lower Rio Grande Valley</v>
          </cell>
        </row>
        <row r="27">
          <cell r="B27" t="str">
            <v>Cameron County</v>
          </cell>
        </row>
        <row r="28">
          <cell r="B28" t="str">
            <v>Texoma</v>
          </cell>
        </row>
        <row r="29">
          <cell r="B29" t="str">
            <v xml:space="preserve">Central Texas  </v>
          </cell>
        </row>
        <row r="30">
          <cell r="B30" t="str">
            <v>Middle Rio Grande</v>
          </cell>
        </row>
        <row r="31">
          <cell r="B31" t="str">
            <v xml:space="preserve">Gulf Coast </v>
          </cell>
        </row>
      </sheetData>
      <sheetData sheetId="37">
        <row r="3">
          <cell r="L3">
            <v>1306067</v>
          </cell>
          <cell r="N3">
            <v>656894</v>
          </cell>
        </row>
        <row r="4">
          <cell r="L4">
            <v>1309645</v>
          </cell>
          <cell r="N4">
            <v>658694</v>
          </cell>
        </row>
        <row r="5">
          <cell r="L5">
            <v>597126</v>
          </cell>
          <cell r="N5">
            <v>300328</v>
          </cell>
        </row>
        <row r="6">
          <cell r="L6">
            <v>5733306</v>
          </cell>
          <cell r="N6">
            <v>2883600</v>
          </cell>
        </row>
        <row r="7">
          <cell r="L7">
            <v>5665129</v>
          </cell>
          <cell r="N7">
            <v>2849310</v>
          </cell>
        </row>
        <row r="8">
          <cell r="L8">
            <v>9089390</v>
          </cell>
          <cell r="N8">
            <v>4571562</v>
          </cell>
        </row>
        <row r="9">
          <cell r="L9">
            <v>873499</v>
          </cell>
          <cell r="N9">
            <v>439331</v>
          </cell>
        </row>
        <row r="10">
          <cell r="L10">
            <v>2402550</v>
          </cell>
          <cell r="N10">
            <v>1208376</v>
          </cell>
        </row>
        <row r="11">
          <cell r="L11">
            <v>907780</v>
          </cell>
          <cell r="N11">
            <v>456573</v>
          </cell>
        </row>
        <row r="12">
          <cell r="L12">
            <v>3139855</v>
          </cell>
          <cell r="N12">
            <v>1579208</v>
          </cell>
        </row>
        <row r="13">
          <cell r="L13">
            <v>1235634</v>
          </cell>
          <cell r="N13">
            <v>621470</v>
          </cell>
        </row>
        <row r="14">
          <cell r="L14">
            <v>388100</v>
          </cell>
          <cell r="N14">
            <v>195197</v>
          </cell>
        </row>
        <row r="15">
          <cell r="L15">
            <v>1100040</v>
          </cell>
          <cell r="N15">
            <v>553271</v>
          </cell>
        </row>
        <row r="16">
          <cell r="L16">
            <v>2945641</v>
          </cell>
          <cell r="N16">
            <v>1481527</v>
          </cell>
        </row>
        <row r="17">
          <cell r="L17">
            <v>2032471</v>
          </cell>
          <cell r="N17">
            <v>1022243</v>
          </cell>
        </row>
        <row r="18">
          <cell r="L18">
            <v>904378</v>
          </cell>
          <cell r="N18">
            <v>454862</v>
          </cell>
        </row>
        <row r="19">
          <cell r="L19">
            <v>1121190</v>
          </cell>
          <cell r="N19">
            <v>563909</v>
          </cell>
        </row>
        <row r="20">
          <cell r="L20">
            <v>1131651</v>
          </cell>
          <cell r="N20">
            <v>569171</v>
          </cell>
        </row>
        <row r="21">
          <cell r="L21">
            <v>550832</v>
          </cell>
          <cell r="N21">
            <v>277044</v>
          </cell>
        </row>
        <row r="22">
          <cell r="L22">
            <v>7066323</v>
          </cell>
          <cell r="N22">
            <v>3554048</v>
          </cell>
        </row>
        <row r="23">
          <cell r="L23">
            <v>1498762</v>
          </cell>
          <cell r="N23">
            <v>753811</v>
          </cell>
        </row>
        <row r="24">
          <cell r="L24">
            <v>1742626</v>
          </cell>
          <cell r="N24">
            <v>876464</v>
          </cell>
        </row>
        <row r="25">
          <cell r="L25">
            <v>4786305</v>
          </cell>
          <cell r="N25">
            <v>2407300</v>
          </cell>
        </row>
        <row r="26">
          <cell r="L26">
            <v>2064621</v>
          </cell>
          <cell r="N26">
            <v>1038413</v>
          </cell>
        </row>
        <row r="27">
          <cell r="L27">
            <v>529828</v>
          </cell>
          <cell r="N27">
            <v>266480</v>
          </cell>
        </row>
        <row r="28">
          <cell r="L28">
            <v>1435826</v>
          </cell>
          <cell r="N28">
            <v>722157</v>
          </cell>
        </row>
        <row r="29">
          <cell r="L29">
            <v>683721</v>
          </cell>
          <cell r="N29">
            <v>343881</v>
          </cell>
        </row>
        <row r="30">
          <cell r="L30">
            <v>19977700</v>
          </cell>
          <cell r="N30">
            <v>10047900</v>
          </cell>
        </row>
        <row r="31">
          <cell r="L31">
            <v>82219996</v>
          </cell>
          <cell r="N31">
            <v>41353024</v>
          </cell>
        </row>
      </sheetData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75"/>
  <sheetViews>
    <sheetView showGridLines="0" tabSelected="1" workbookViewId="0">
      <selection activeCell="D3" sqref="D3"/>
    </sheetView>
  </sheetViews>
  <sheetFormatPr defaultColWidth="0" defaultRowHeight="15" zeroHeight="1" x14ac:dyDescent="0.25"/>
  <cols>
    <col min="1" max="1" width="21.42578125" style="2" customWidth="1"/>
    <col min="2" max="2" width="24.140625" style="2" customWidth="1"/>
    <col min="3" max="4" width="27.140625" style="2" customWidth="1"/>
    <col min="5" max="5" width="1.7109375" style="2" customWidth="1"/>
    <col min="6" max="7" width="12.7109375" style="2" hidden="1" customWidth="1"/>
    <col min="8" max="14" width="0" style="2" hidden="1" customWidth="1"/>
    <col min="15" max="16384" width="9.140625" style="2" hidden="1"/>
  </cols>
  <sheetData>
    <row r="1" spans="1:6" x14ac:dyDescent="0.25">
      <c r="A1" s="1" t="s">
        <v>0</v>
      </c>
      <c r="D1" s="3"/>
    </row>
    <row r="2" spans="1:6" x14ac:dyDescent="0.25">
      <c r="A2" s="4" t="s">
        <v>1</v>
      </c>
      <c r="E2" s="5"/>
    </row>
    <row r="3" spans="1:6" s="73" customFormat="1" ht="24.75" customHeight="1" x14ac:dyDescent="0.25">
      <c r="A3" s="72" t="s">
        <v>54</v>
      </c>
      <c r="E3" s="74"/>
    </row>
    <row r="4" spans="1:6" ht="27.75" customHeight="1" x14ac:dyDescent="0.25">
      <c r="A4" s="77" t="s">
        <v>53</v>
      </c>
      <c r="B4" s="77"/>
      <c r="C4" s="77"/>
      <c r="D4" s="6"/>
    </row>
    <row r="5" spans="1:6" x14ac:dyDescent="0.25">
      <c r="A5" s="8" t="s">
        <v>2</v>
      </c>
      <c r="B5" s="6"/>
      <c r="C5" s="6"/>
      <c r="D5" s="75"/>
      <c r="E5" s="75"/>
      <c r="F5" s="9"/>
    </row>
    <row r="6" spans="1:6" x14ac:dyDescent="0.25">
      <c r="A6" s="79" t="s">
        <v>3</v>
      </c>
      <c r="B6" s="80"/>
      <c r="C6" s="10" t="s">
        <v>4</v>
      </c>
      <c r="D6" s="11" t="s">
        <v>5</v>
      </c>
      <c r="E6" s="12"/>
      <c r="F6" s="12"/>
    </row>
    <row r="7" spans="1:6" hidden="1" x14ac:dyDescent="0.25">
      <c r="A7" s="81"/>
      <c r="B7" s="82"/>
      <c r="C7" s="13" t="s">
        <v>6</v>
      </c>
      <c r="D7" s="14" t="s">
        <v>6</v>
      </c>
      <c r="E7" s="12"/>
      <c r="F7" s="12"/>
    </row>
    <row r="8" spans="1:6" x14ac:dyDescent="0.25">
      <c r="A8" s="81"/>
      <c r="B8" s="82"/>
      <c r="C8" s="13" t="s">
        <v>6</v>
      </c>
      <c r="D8" s="14" t="s">
        <v>6</v>
      </c>
      <c r="E8" s="15"/>
      <c r="F8" s="15"/>
    </row>
    <row r="9" spans="1:6" x14ac:dyDescent="0.25">
      <c r="C9" s="7" t="s">
        <v>7</v>
      </c>
      <c r="D9" s="16">
        <f>SUM(D7:D8)</f>
        <v>0</v>
      </c>
      <c r="E9" s="15"/>
      <c r="F9" s="15"/>
    </row>
    <row r="10" spans="1:6" x14ac:dyDescent="0.25">
      <c r="A10" s="8" t="s">
        <v>8</v>
      </c>
      <c r="B10" s="6"/>
      <c r="C10" s="6"/>
      <c r="D10" s="6"/>
      <c r="E10" s="15"/>
      <c r="F10" s="15"/>
    </row>
    <row r="11" spans="1:6" x14ac:dyDescent="0.25">
      <c r="A11" s="79" t="s">
        <v>3</v>
      </c>
      <c r="B11" s="80"/>
      <c r="C11" s="11" t="s">
        <v>4</v>
      </c>
      <c r="D11" s="11" t="s">
        <v>5</v>
      </c>
      <c r="E11" s="15"/>
      <c r="F11" s="15"/>
    </row>
    <row r="12" spans="1:6" x14ac:dyDescent="0.25">
      <c r="A12" s="78" t="s">
        <v>9</v>
      </c>
      <c r="B12" s="78"/>
      <c r="C12" s="18" t="s">
        <v>10</v>
      </c>
      <c r="D12" s="14">
        <v>293896</v>
      </c>
      <c r="E12" s="15"/>
      <c r="F12" s="15"/>
    </row>
    <row r="13" spans="1:6" x14ac:dyDescent="0.25">
      <c r="A13" s="78" t="s">
        <v>11</v>
      </c>
      <c r="B13" s="78"/>
      <c r="C13" s="18" t="s">
        <v>12</v>
      </c>
      <c r="D13" s="14">
        <v>300000</v>
      </c>
      <c r="E13" s="15"/>
      <c r="F13" s="15"/>
    </row>
    <row r="14" spans="1:6" x14ac:dyDescent="0.25">
      <c r="A14" s="78" t="s">
        <v>13</v>
      </c>
      <c r="B14" s="78"/>
      <c r="C14" s="18" t="s">
        <v>12</v>
      </c>
      <c r="D14" s="14">
        <v>270000</v>
      </c>
      <c r="E14" s="15"/>
      <c r="F14" s="15"/>
    </row>
    <row r="15" spans="1:6" x14ac:dyDescent="0.25">
      <c r="A15" s="78" t="s">
        <v>9</v>
      </c>
      <c r="B15" s="78"/>
      <c r="C15" s="18" t="s">
        <v>14</v>
      </c>
      <c r="D15" s="14">
        <v>75000</v>
      </c>
      <c r="E15" s="15"/>
      <c r="F15" s="15"/>
    </row>
    <row r="16" spans="1:6" x14ac:dyDescent="0.25">
      <c r="A16" s="78" t="s">
        <v>15</v>
      </c>
      <c r="B16" s="78"/>
      <c r="C16" s="18" t="s">
        <v>16</v>
      </c>
      <c r="D16" s="14">
        <v>80000</v>
      </c>
      <c r="E16" s="15"/>
      <c r="F16" s="15"/>
    </row>
    <row r="17" spans="1:13" x14ac:dyDescent="0.25">
      <c r="A17" s="78" t="s">
        <v>17</v>
      </c>
      <c r="B17" s="78"/>
      <c r="C17" s="18" t="s">
        <v>16</v>
      </c>
      <c r="D17" s="14">
        <v>50000</v>
      </c>
      <c r="E17" s="15"/>
      <c r="F17" s="15"/>
    </row>
    <row r="18" spans="1:13" x14ac:dyDescent="0.25">
      <c r="A18" s="78" t="s">
        <v>17</v>
      </c>
      <c r="B18" s="78"/>
      <c r="C18" s="18" t="s">
        <v>18</v>
      </c>
      <c r="D18" s="14">
        <v>445714</v>
      </c>
      <c r="E18" s="15"/>
      <c r="F18" s="15"/>
    </row>
    <row r="19" spans="1:13" x14ac:dyDescent="0.25">
      <c r="A19" s="78" t="s">
        <v>19</v>
      </c>
      <c r="B19" s="78"/>
      <c r="C19" s="18" t="s">
        <v>20</v>
      </c>
      <c r="D19" s="14">
        <v>1400000</v>
      </c>
      <c r="E19" s="15"/>
      <c r="F19" s="15"/>
    </row>
    <row r="20" spans="1:13" x14ac:dyDescent="0.25">
      <c r="A20" s="78" t="s">
        <v>9</v>
      </c>
      <c r="B20" s="78"/>
      <c r="C20" s="18" t="s">
        <v>21</v>
      </c>
      <c r="D20" s="14">
        <v>105077</v>
      </c>
      <c r="E20" s="15"/>
      <c r="F20" s="15"/>
    </row>
    <row r="21" spans="1:13" x14ac:dyDescent="0.25">
      <c r="A21" s="78" t="s">
        <v>17</v>
      </c>
      <c r="B21" s="78"/>
      <c r="C21" s="18" t="s">
        <v>22</v>
      </c>
      <c r="D21" s="14">
        <v>184286</v>
      </c>
      <c r="E21" s="15"/>
      <c r="F21" s="15"/>
    </row>
    <row r="22" spans="1:13" x14ac:dyDescent="0.25">
      <c r="A22" s="19"/>
      <c r="B22" s="19"/>
      <c r="C22" s="17" t="s">
        <v>7</v>
      </c>
      <c r="D22" s="16">
        <f>SUM(D12:D21)</f>
        <v>3203973</v>
      </c>
      <c r="E22" s="15"/>
      <c r="F22" s="15"/>
    </row>
    <row r="23" spans="1:13" x14ac:dyDescent="0.25">
      <c r="A23" s="19"/>
      <c r="B23" s="19"/>
      <c r="C23" s="20"/>
      <c r="D23" s="20"/>
      <c r="E23" s="15"/>
      <c r="F23" s="15"/>
    </row>
    <row r="24" spans="1:13" x14ac:dyDescent="0.25">
      <c r="A24" s="6"/>
      <c r="B24" s="6"/>
      <c r="C24" s="6"/>
      <c r="D24" s="6"/>
    </row>
    <row r="25" spans="1:13" x14ac:dyDescent="0.25">
      <c r="B25" s="76" t="s">
        <v>23</v>
      </c>
      <c r="C25" s="76"/>
      <c r="D25" s="76"/>
      <c r="H25" s="15"/>
      <c r="I25" s="21"/>
      <c r="J25" s="15"/>
      <c r="K25" s="15"/>
      <c r="L25" s="15"/>
      <c r="M25" s="15"/>
    </row>
    <row r="26" spans="1:13" ht="33" customHeight="1" x14ac:dyDescent="0.25">
      <c r="A26" s="11" t="s">
        <v>4</v>
      </c>
      <c r="B26" s="11" t="s">
        <v>24</v>
      </c>
      <c r="C26" s="11" t="s">
        <v>25</v>
      </c>
      <c r="D26" s="22" t="s">
        <v>26</v>
      </c>
      <c r="F26" s="23"/>
      <c r="H26" s="15"/>
      <c r="I26" s="20"/>
      <c r="J26" s="20"/>
      <c r="K26" s="24"/>
      <c r="L26" s="15"/>
      <c r="M26" s="15"/>
    </row>
    <row r="27" spans="1:13" ht="18.75" customHeight="1" x14ac:dyDescent="0.25">
      <c r="A27" s="11" t="s">
        <v>27</v>
      </c>
      <c r="B27" s="25">
        <f>'[1]FY19 Allocations'!N31</f>
        <v>41353024</v>
      </c>
      <c r="C27" s="25">
        <f>'[1]Notebook Summary'!E36</f>
        <v>44071613</v>
      </c>
      <c r="D27" s="26">
        <f>B27-C27</f>
        <v>-2718589</v>
      </c>
      <c r="E27" s="27">
        <f>C27-C4-[1]CommNtbk01222019!D49</f>
        <v>3203973</v>
      </c>
      <c r="F27" s="2" t="s">
        <v>28</v>
      </c>
      <c r="H27" s="15"/>
      <c r="I27" s="20"/>
      <c r="J27" s="20"/>
      <c r="K27" s="28"/>
      <c r="L27" s="15"/>
      <c r="M27" s="15"/>
    </row>
    <row r="28" spans="1:13" ht="18.75" customHeight="1" x14ac:dyDescent="0.25">
      <c r="A28" s="11" t="s">
        <v>29</v>
      </c>
      <c r="B28" s="29">
        <f>'[1]FY19 Allocations'!L31</f>
        <v>82219996</v>
      </c>
      <c r="C28" s="29">
        <f>'[1]Notebook Summary'!F36</f>
        <v>78403747</v>
      </c>
      <c r="D28" s="26">
        <f>B28-C28</f>
        <v>3816249</v>
      </c>
      <c r="H28" s="15"/>
      <c r="I28" s="28"/>
      <c r="J28" s="20"/>
      <c r="K28" s="24"/>
      <c r="L28" s="15"/>
      <c r="M28" s="15"/>
    </row>
    <row r="29" spans="1:13" x14ac:dyDescent="0.25">
      <c r="A29" s="30" t="s">
        <v>30</v>
      </c>
      <c r="H29" s="15"/>
      <c r="I29" s="15"/>
      <c r="J29" s="15"/>
      <c r="K29" s="15"/>
      <c r="L29" s="15"/>
      <c r="M29" s="15"/>
    </row>
    <row r="30" spans="1:13" ht="9" customHeight="1" x14ac:dyDescent="0.25">
      <c r="A30" s="6"/>
      <c r="H30" s="15"/>
      <c r="I30" s="15"/>
      <c r="J30" s="15"/>
      <c r="K30" s="15"/>
      <c r="L30" s="15"/>
      <c r="M30" s="15"/>
    </row>
    <row r="31" spans="1:13" hidden="1" x14ac:dyDescent="0.25"/>
    <row r="32" spans="1:13" hidden="1" x14ac:dyDescent="0.25"/>
    <row r="33" spans="2:3" hidden="1" x14ac:dyDescent="0.25">
      <c r="C33" s="23"/>
    </row>
    <row r="34" spans="2:3" hidden="1" x14ac:dyDescent="0.25">
      <c r="B34" s="31"/>
      <c r="C34" s="32"/>
    </row>
    <row r="35" spans="2:3" hidden="1" x14ac:dyDescent="0.25">
      <c r="C35" s="33"/>
    </row>
    <row r="36" spans="2:3" hidden="1" x14ac:dyDescent="0.25">
      <c r="C36" s="34"/>
    </row>
    <row r="37" spans="2:3" hidden="1" x14ac:dyDescent="0.25"/>
    <row r="38" spans="2:3" hidden="1" x14ac:dyDescent="0.25"/>
    <row r="39" spans="2:3" hidden="1" x14ac:dyDescent="0.25"/>
    <row r="40" spans="2:3" hidden="1" x14ac:dyDescent="0.25"/>
    <row r="41" spans="2:3" hidden="1" x14ac:dyDescent="0.25"/>
    <row r="42" spans="2:3" hidden="1" x14ac:dyDescent="0.25"/>
    <row r="43" spans="2:3" hidden="1" x14ac:dyDescent="0.25"/>
    <row r="44" spans="2:3" hidden="1" x14ac:dyDescent="0.25"/>
    <row r="45" spans="2:3" hidden="1" x14ac:dyDescent="0.25"/>
    <row r="46" spans="2:3" hidden="1" x14ac:dyDescent="0.25"/>
    <row r="47" spans="2:3" hidden="1" x14ac:dyDescent="0.25"/>
    <row r="48" spans="2:3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</sheetData>
  <mergeCells count="16">
    <mergeCell ref="B25:D25"/>
    <mergeCell ref="A4:C4"/>
    <mergeCell ref="A20:B20"/>
    <mergeCell ref="A21:B21"/>
    <mergeCell ref="A14:B14"/>
    <mergeCell ref="A15:B15"/>
    <mergeCell ref="A16:B16"/>
    <mergeCell ref="A17:B17"/>
    <mergeCell ref="A18:B18"/>
    <mergeCell ref="A19:B19"/>
    <mergeCell ref="A6:B6"/>
    <mergeCell ref="A7:B7"/>
    <mergeCell ref="A8:B8"/>
    <mergeCell ref="A11:B11"/>
    <mergeCell ref="A12:B12"/>
    <mergeCell ref="A13:B13"/>
  </mergeCells>
  <pageMargins left="0.7" right="0.7" top="0.75" bottom="0.75" header="0.3" footer="0.3"/>
  <pageSetup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3CC"/>
    <pageSetUpPr fitToPage="1"/>
  </sheetPr>
  <dimension ref="A1:M47"/>
  <sheetViews>
    <sheetView showGridLines="0" workbookViewId="0">
      <selection activeCell="F2" sqref="F2"/>
    </sheetView>
  </sheetViews>
  <sheetFormatPr defaultColWidth="0" defaultRowHeight="15" zeroHeight="1" x14ac:dyDescent="0.25"/>
  <cols>
    <col min="1" max="1" width="9.140625" customWidth="1"/>
    <col min="2" max="2" width="25.5703125" customWidth="1"/>
    <col min="3" max="3" width="19.5703125" customWidth="1"/>
    <col min="4" max="4" width="19.42578125" customWidth="1"/>
    <col min="5" max="8" width="19.5703125" customWidth="1"/>
    <col min="9" max="9" width="15.7109375" customWidth="1"/>
    <col min="10" max="10" width="2.42578125" customWidth="1"/>
    <col min="11" max="11" width="18.85546875" hidden="1" customWidth="1"/>
    <col min="12" max="12" width="9.140625" hidden="1" customWidth="1"/>
    <col min="13" max="13" width="16.7109375" hidden="1" customWidth="1"/>
    <col min="14" max="16384" width="9.140625" hidden="1"/>
  </cols>
  <sheetData>
    <row r="1" spans="1:13" ht="15.75" x14ac:dyDescent="0.25">
      <c r="A1" s="35" t="s">
        <v>0</v>
      </c>
    </row>
    <row r="2" spans="1:13" ht="15.75" x14ac:dyDescent="0.25">
      <c r="A2" s="35" t="s">
        <v>31</v>
      </c>
    </row>
    <row r="3" spans="1:13" ht="30.75" customHeight="1" x14ac:dyDescent="0.25">
      <c r="A3" s="36" t="s">
        <v>52</v>
      </c>
      <c r="B3" s="37"/>
      <c r="C3" s="38"/>
      <c r="D3" s="39"/>
    </row>
    <row r="4" spans="1:13" ht="61.5" customHeight="1" x14ac:dyDescent="0.25">
      <c r="A4" s="64" t="s">
        <v>32</v>
      </c>
      <c r="B4" s="65" t="s">
        <v>4</v>
      </c>
      <c r="C4" s="41" t="s">
        <v>46</v>
      </c>
      <c r="D4" s="41" t="s">
        <v>47</v>
      </c>
      <c r="E4" s="41" t="s">
        <v>48</v>
      </c>
      <c r="F4" s="41" t="s">
        <v>49</v>
      </c>
      <c r="G4" s="41" t="s">
        <v>50</v>
      </c>
      <c r="H4" s="41" t="s">
        <v>51</v>
      </c>
      <c r="I4" s="41" t="s">
        <v>33</v>
      </c>
      <c r="K4" s="40"/>
    </row>
    <row r="5" spans="1:13" s="43" customFormat="1" ht="15.75" x14ac:dyDescent="0.25">
      <c r="A5" s="66" t="s">
        <v>34</v>
      </c>
      <c r="B5" s="67" t="str">
        <f>'[1]FY19 CC Local Match Summary'!B4</f>
        <v>Panhandle</v>
      </c>
      <c r="C5" s="68">
        <f>'[1]FY19 Allocations'!N3</f>
        <v>656894</v>
      </c>
      <c r="D5" s="69">
        <f>'[1]FY19 Allocations'!L3</f>
        <v>1306067</v>
      </c>
      <c r="E5" s="68">
        <f>'[1]01 Panhandle'!R4</f>
        <v>815000</v>
      </c>
      <c r="F5" s="68">
        <v>1306067</v>
      </c>
      <c r="G5" s="70">
        <v>158106</v>
      </c>
      <c r="H5" s="69">
        <f t="shared" ref="H5:H32" si="0">IF(D5-F5&gt;=0, D5-F5,"-")</f>
        <v>0</v>
      </c>
      <c r="I5" s="71">
        <f t="shared" ref="I5:I33" si="1">E5/C5</f>
        <v>1.2406872341656341</v>
      </c>
      <c r="J5" s="42"/>
      <c r="M5" s="44"/>
    </row>
    <row r="6" spans="1:13" s="43" customFormat="1" ht="15.75" x14ac:dyDescent="0.25">
      <c r="A6" s="66" t="s">
        <v>35</v>
      </c>
      <c r="B6" s="67" t="str">
        <f>'[1]FY19 CC Local Match Summary'!B5</f>
        <v>South Plains</v>
      </c>
      <c r="C6" s="68">
        <f>'[1]FY19 Allocations'!N4</f>
        <v>658694</v>
      </c>
      <c r="D6" s="69">
        <f>'[1]FY19 Allocations'!L4</f>
        <v>1309645</v>
      </c>
      <c r="E6" s="68">
        <f>'[1]02 South Plains'!R4</f>
        <v>658694</v>
      </c>
      <c r="F6" s="68">
        <v>1309645</v>
      </c>
      <c r="G6" s="69">
        <f t="shared" ref="G6:G32" si="2">C6-E6</f>
        <v>0</v>
      </c>
      <c r="H6" s="69">
        <f t="shared" si="0"/>
        <v>0</v>
      </c>
      <c r="I6" s="71">
        <f t="shared" si="1"/>
        <v>1</v>
      </c>
      <c r="J6" s="42"/>
      <c r="M6" s="45"/>
    </row>
    <row r="7" spans="1:13" s="43" customFormat="1" ht="15.75" x14ac:dyDescent="0.25">
      <c r="A7" s="46">
        <v>3</v>
      </c>
      <c r="B7" s="47" t="str">
        <f>'[1]FY19 CC Local Match Summary'!B6</f>
        <v xml:space="preserve">North Texas </v>
      </c>
      <c r="C7" s="48">
        <f>'[1]FY19 Allocations'!N5</f>
        <v>300328</v>
      </c>
      <c r="D7" s="49">
        <f>'[1]FY19 Allocations'!L5</f>
        <v>597126</v>
      </c>
      <c r="E7" s="48">
        <f>'[1]03 North TX'!R4</f>
        <v>333468</v>
      </c>
      <c r="F7" s="48">
        <v>597126</v>
      </c>
      <c r="G7" s="50">
        <v>33140</v>
      </c>
      <c r="H7" s="49">
        <f t="shared" si="0"/>
        <v>0</v>
      </c>
      <c r="I7" s="51">
        <f t="shared" si="1"/>
        <v>1.1103460216829599</v>
      </c>
      <c r="J7" s="42"/>
      <c r="M7" s="45"/>
    </row>
    <row r="8" spans="1:13" s="43" customFormat="1" ht="15.75" x14ac:dyDescent="0.25">
      <c r="A8" s="46">
        <v>4</v>
      </c>
      <c r="B8" s="47" t="str">
        <f>'[1]FY19 CC Local Match Summary'!B7</f>
        <v>North Central Texas</v>
      </c>
      <c r="C8" s="48">
        <f>'[1]FY19 Allocations'!N6</f>
        <v>2883600</v>
      </c>
      <c r="D8" s="49">
        <f>'[1]FY19 Allocations'!L6</f>
        <v>5733306</v>
      </c>
      <c r="E8" s="48">
        <f>'[1]04 N. Central TX'!R4</f>
        <v>3046663</v>
      </c>
      <c r="F8" s="48">
        <v>5733306</v>
      </c>
      <c r="G8" s="50">
        <v>163063</v>
      </c>
      <c r="H8" s="49">
        <f t="shared" si="0"/>
        <v>0</v>
      </c>
      <c r="I8" s="51">
        <f>E8/C8</f>
        <v>1.0565484117075878</v>
      </c>
      <c r="J8" s="42"/>
      <c r="M8" s="45"/>
    </row>
    <row r="9" spans="1:13" s="43" customFormat="1" ht="15.75" x14ac:dyDescent="0.25">
      <c r="A9" s="66" t="s">
        <v>36</v>
      </c>
      <c r="B9" s="67" t="str">
        <f>'[1]FY19 CC Local Match Summary'!B8</f>
        <v>Tarrant County</v>
      </c>
      <c r="C9" s="68">
        <f>'[1]FY19 Allocations'!N7</f>
        <v>2849310</v>
      </c>
      <c r="D9" s="69">
        <f>'[1]FY19 Allocations'!L7</f>
        <v>5665129</v>
      </c>
      <c r="E9" s="68">
        <f>'[1]05 Tarrant'!R4</f>
        <v>4171476</v>
      </c>
      <c r="F9" s="68">
        <v>5665129</v>
      </c>
      <c r="G9" s="70">
        <v>1322166</v>
      </c>
      <c r="H9" s="69">
        <f t="shared" si="0"/>
        <v>0</v>
      </c>
      <c r="I9" s="71">
        <f t="shared" si="1"/>
        <v>1.4640302388999442</v>
      </c>
      <c r="J9" s="42"/>
      <c r="M9" s="45"/>
    </row>
    <row r="10" spans="1:13" s="43" customFormat="1" ht="15.75" x14ac:dyDescent="0.25">
      <c r="A10" s="52" t="s">
        <v>37</v>
      </c>
      <c r="B10" s="53" t="str">
        <f>'[1]FY19 CC Local Match Summary'!B9</f>
        <v xml:space="preserve">Dallas County    </v>
      </c>
      <c r="C10" s="48">
        <f>'[1]FY19 Allocations'!N8</f>
        <v>4571562</v>
      </c>
      <c r="D10" s="49">
        <f>'[1]FY19 Allocations'!L8</f>
        <v>9089390</v>
      </c>
      <c r="E10" s="48">
        <f>'[1]06 Dallas'!R4</f>
        <v>3475000</v>
      </c>
      <c r="F10" s="48">
        <f>'[1]06 Dallas'!V4</f>
        <v>6909153</v>
      </c>
      <c r="G10" s="49">
        <f t="shared" si="2"/>
        <v>1096562</v>
      </c>
      <c r="H10" s="49">
        <f t="shared" si="0"/>
        <v>2180237</v>
      </c>
      <c r="I10" s="51">
        <f t="shared" si="1"/>
        <v>0.76013406358701907</v>
      </c>
      <c r="J10" s="42"/>
      <c r="M10" s="45"/>
    </row>
    <row r="11" spans="1:13" s="43" customFormat="1" ht="15.75" x14ac:dyDescent="0.25">
      <c r="A11" s="66" t="s">
        <v>38</v>
      </c>
      <c r="B11" s="67" t="str">
        <f>'[1]FY19 CC Local Match Summary'!B10</f>
        <v xml:space="preserve">North East Texas </v>
      </c>
      <c r="C11" s="68">
        <f>'[1]FY19 Allocations'!N9</f>
        <v>439331</v>
      </c>
      <c r="D11" s="69">
        <f>'[1]FY19 Allocations'!L9</f>
        <v>873499</v>
      </c>
      <c r="E11" s="68">
        <f>'[1]07 North East TX'!R4</f>
        <v>439331</v>
      </c>
      <c r="F11" s="68">
        <v>873499</v>
      </c>
      <c r="G11" s="69">
        <f t="shared" si="2"/>
        <v>0</v>
      </c>
      <c r="H11" s="69">
        <f t="shared" si="0"/>
        <v>0</v>
      </c>
      <c r="I11" s="71">
        <f t="shared" si="1"/>
        <v>1</v>
      </c>
      <c r="J11" s="42"/>
      <c r="M11" s="45"/>
    </row>
    <row r="12" spans="1:13" s="43" customFormat="1" ht="15.75" x14ac:dyDescent="0.25">
      <c r="A12" s="46">
        <v>8</v>
      </c>
      <c r="B12" s="47" t="str">
        <f>'[1]FY19 CC Local Match Summary'!B11</f>
        <v>East Texas</v>
      </c>
      <c r="C12" s="48">
        <f>'[1]FY19 Allocations'!N10</f>
        <v>1208376</v>
      </c>
      <c r="D12" s="49">
        <f>'[1]FY19 Allocations'!L10</f>
        <v>2402550</v>
      </c>
      <c r="E12" s="48">
        <f>'[1]08 East TX'!R4</f>
        <v>1091837</v>
      </c>
      <c r="F12" s="48">
        <f>'[1]08 East TX'!V4</f>
        <v>2170839</v>
      </c>
      <c r="G12" s="49">
        <f t="shared" si="2"/>
        <v>116539</v>
      </c>
      <c r="H12" s="49">
        <f t="shared" si="0"/>
        <v>231711</v>
      </c>
      <c r="I12" s="51">
        <f t="shared" si="1"/>
        <v>0.90355733645818848</v>
      </c>
      <c r="J12" s="42"/>
      <c r="M12" s="45"/>
    </row>
    <row r="13" spans="1:13" s="43" customFormat="1" ht="15.75" x14ac:dyDescent="0.25">
      <c r="A13" s="66" t="s">
        <v>39</v>
      </c>
      <c r="B13" s="67" t="str">
        <f>'[1]FY19 CC Local Match Summary'!B12</f>
        <v>West Central Texas</v>
      </c>
      <c r="C13" s="68">
        <f>'[1]FY19 Allocations'!N11</f>
        <v>456573</v>
      </c>
      <c r="D13" s="69">
        <f>'[1]FY19 Allocations'!L11</f>
        <v>907780</v>
      </c>
      <c r="E13" s="68">
        <f>'[1]09 West Central'!R4</f>
        <v>827286</v>
      </c>
      <c r="F13" s="68">
        <v>907780</v>
      </c>
      <c r="G13" s="70">
        <v>370713</v>
      </c>
      <c r="H13" s="69">
        <f t="shared" si="0"/>
        <v>0</v>
      </c>
      <c r="I13" s="71">
        <f t="shared" si="1"/>
        <v>1.8119468299702348</v>
      </c>
      <c r="J13" s="42"/>
      <c r="M13" s="45"/>
    </row>
    <row r="14" spans="1:13" s="43" customFormat="1" ht="15.75" x14ac:dyDescent="0.25">
      <c r="A14" s="46">
        <v>10</v>
      </c>
      <c r="B14" s="47" t="str">
        <f>'[1]FY19 CC Local Match Summary'!B13</f>
        <v>Upper Rio Grande</v>
      </c>
      <c r="C14" s="48">
        <f>'[1]FY19 Allocations'!N12</f>
        <v>1579208</v>
      </c>
      <c r="D14" s="49">
        <f>'[1]FY19 Allocations'!L12</f>
        <v>3139855</v>
      </c>
      <c r="E14" s="48">
        <f>'[1]10 Borderplex'!R4</f>
        <v>1930853</v>
      </c>
      <c r="F14" s="48">
        <v>3139855</v>
      </c>
      <c r="G14" s="50">
        <v>351645</v>
      </c>
      <c r="H14" s="49">
        <f t="shared" si="0"/>
        <v>0</v>
      </c>
      <c r="I14" s="51">
        <f t="shared" si="1"/>
        <v>1.2226717443174047</v>
      </c>
      <c r="J14" s="42"/>
      <c r="M14" s="45"/>
    </row>
    <row r="15" spans="1:13" s="43" customFormat="1" ht="15.75" x14ac:dyDescent="0.25">
      <c r="A15" s="46">
        <v>11</v>
      </c>
      <c r="B15" s="47" t="str">
        <f>'[1]FY19 CC Local Match Summary'!B14</f>
        <v>Permian Basin</v>
      </c>
      <c r="C15" s="48">
        <f>'[1]FY19 Allocations'!N13</f>
        <v>621470</v>
      </c>
      <c r="D15" s="49">
        <f>'[1]FY19 Allocations'!L13</f>
        <v>1235634</v>
      </c>
      <c r="E15" s="48">
        <f>'[1]11 Permian Basin'!R4</f>
        <v>621470</v>
      </c>
      <c r="F15" s="48">
        <v>1235634</v>
      </c>
      <c r="G15" s="49">
        <f t="shared" si="2"/>
        <v>0</v>
      </c>
      <c r="H15" s="49">
        <f t="shared" si="0"/>
        <v>0</v>
      </c>
      <c r="I15" s="51">
        <f t="shared" si="1"/>
        <v>1</v>
      </c>
      <c r="J15" s="42"/>
      <c r="M15" s="45"/>
    </row>
    <row r="16" spans="1:13" s="43" customFormat="1" ht="15.75" x14ac:dyDescent="0.25">
      <c r="A16" s="46">
        <v>12</v>
      </c>
      <c r="B16" s="47" t="s">
        <v>40</v>
      </c>
      <c r="C16" s="48">
        <f>'[1]FY19 Allocations'!N14</f>
        <v>195197</v>
      </c>
      <c r="D16" s="49">
        <f>'[1]FY19 Allocations'!L14</f>
        <v>388100</v>
      </c>
      <c r="E16" s="48">
        <f>'[1]12 Concho Valley'!R4</f>
        <v>868050</v>
      </c>
      <c r="F16" s="48">
        <v>388100</v>
      </c>
      <c r="G16" s="50">
        <v>672853</v>
      </c>
      <c r="H16" s="49">
        <f t="shared" si="0"/>
        <v>0</v>
      </c>
      <c r="I16" s="51">
        <f t="shared" si="1"/>
        <v>4.4470458050072494</v>
      </c>
      <c r="J16" s="42"/>
      <c r="M16" s="45"/>
    </row>
    <row r="17" spans="1:13" s="43" customFormat="1" ht="15.75" x14ac:dyDescent="0.25">
      <c r="A17" s="66" t="s">
        <v>41</v>
      </c>
      <c r="B17" s="67" t="str">
        <f>'[1]FY19 CC Local Match Summary'!B16</f>
        <v>Heart of Texas</v>
      </c>
      <c r="C17" s="68">
        <f>'[1]FY19 Allocations'!N15</f>
        <v>553271</v>
      </c>
      <c r="D17" s="69">
        <f>'[1]FY19 Allocations'!L15</f>
        <v>1100040</v>
      </c>
      <c r="E17" s="68">
        <f>'[1]13 Heart of TX'!R4</f>
        <v>558896</v>
      </c>
      <c r="F17" s="68">
        <v>1100040</v>
      </c>
      <c r="G17" s="70">
        <v>5625</v>
      </c>
      <c r="H17" s="69">
        <f t="shared" si="0"/>
        <v>0</v>
      </c>
      <c r="I17" s="71">
        <f t="shared" si="1"/>
        <v>1.0101668079476422</v>
      </c>
      <c r="J17" s="42"/>
      <c r="M17" s="45"/>
    </row>
    <row r="18" spans="1:13" s="43" customFormat="1" ht="15.75" x14ac:dyDescent="0.25">
      <c r="A18" s="46">
        <v>14</v>
      </c>
      <c r="B18" s="47" t="str">
        <f>'[1]FY19 CC Local Match Summary'!B17</f>
        <v>Capital Area</v>
      </c>
      <c r="C18" s="48">
        <f>'[1]FY19 Allocations'!N16</f>
        <v>1481527</v>
      </c>
      <c r="D18" s="49">
        <f>'[1]FY19 Allocations'!L16</f>
        <v>2945641</v>
      </c>
      <c r="E18" s="48">
        <f>'[1]14 Capital Area'!R4</f>
        <v>2330565</v>
      </c>
      <c r="F18" s="48">
        <v>2945641</v>
      </c>
      <c r="G18" s="50">
        <v>849038</v>
      </c>
      <c r="H18" s="49">
        <f t="shared" si="0"/>
        <v>0</v>
      </c>
      <c r="I18" s="51">
        <f t="shared" si="1"/>
        <v>1.5730830420235338</v>
      </c>
      <c r="J18" s="42"/>
      <c r="M18" s="45"/>
    </row>
    <row r="19" spans="1:13" s="43" customFormat="1" ht="15.75" x14ac:dyDescent="0.25">
      <c r="A19" s="46">
        <v>15</v>
      </c>
      <c r="B19" s="47" t="str">
        <f>'[1]FY19 CC Local Match Summary'!B18</f>
        <v>Rural Capital</v>
      </c>
      <c r="C19" s="48">
        <f>'[1]FY19 Allocations'!N17</f>
        <v>1022243</v>
      </c>
      <c r="D19" s="49">
        <f>'[1]FY19 Allocations'!L17</f>
        <v>2032471</v>
      </c>
      <c r="E19" s="48">
        <f>'[1]15 Rural Capital'!R4</f>
        <v>1615797</v>
      </c>
      <c r="F19" s="48">
        <v>2032471</v>
      </c>
      <c r="G19" s="50">
        <v>593554</v>
      </c>
      <c r="H19" s="49">
        <f t="shared" si="0"/>
        <v>0</v>
      </c>
      <c r="I19" s="51">
        <f t="shared" si="1"/>
        <v>1.5806388500581565</v>
      </c>
      <c r="J19" s="42"/>
      <c r="M19" s="45"/>
    </row>
    <row r="20" spans="1:13" s="43" customFormat="1" ht="15.75" x14ac:dyDescent="0.25">
      <c r="A20" s="46">
        <v>16</v>
      </c>
      <c r="B20" s="47" t="str">
        <f>'[1]FY19 CC Local Match Summary'!B19</f>
        <v>Brazos Valley</v>
      </c>
      <c r="C20" s="48">
        <f>'[1]FY19 Allocations'!N18</f>
        <v>454862</v>
      </c>
      <c r="D20" s="49">
        <f>'[1]FY19 Allocations'!L18</f>
        <v>904378</v>
      </c>
      <c r="E20" s="48">
        <f>'[1]16 Brazos Valley'!R4</f>
        <v>454862</v>
      </c>
      <c r="F20" s="48">
        <f>'[1]16 Brazos Valley'!V4</f>
        <v>904378</v>
      </c>
      <c r="G20" s="49">
        <f t="shared" si="2"/>
        <v>0</v>
      </c>
      <c r="H20" s="49">
        <f t="shared" si="0"/>
        <v>0</v>
      </c>
      <c r="I20" s="51">
        <f t="shared" si="1"/>
        <v>1</v>
      </c>
      <c r="J20" s="42"/>
      <c r="M20" s="45"/>
    </row>
    <row r="21" spans="1:13" s="43" customFormat="1" ht="15.75" x14ac:dyDescent="0.25">
      <c r="A21" s="46">
        <v>17</v>
      </c>
      <c r="B21" s="47" t="str">
        <f>'[1]FY19 CC Local Match Summary'!B20</f>
        <v>Deep East Texas</v>
      </c>
      <c r="C21" s="48">
        <f>'[1]FY19 Allocations'!N19</f>
        <v>563909</v>
      </c>
      <c r="D21" s="49">
        <f>'[1]FY19 Allocations'!L19</f>
        <v>1121190</v>
      </c>
      <c r="E21" s="48">
        <f>'[1]17 Deep East TX'!R4</f>
        <v>563909</v>
      </c>
      <c r="F21" s="48">
        <v>1121190</v>
      </c>
      <c r="G21" s="49">
        <f t="shared" si="2"/>
        <v>0</v>
      </c>
      <c r="H21" s="49">
        <f t="shared" si="0"/>
        <v>0</v>
      </c>
      <c r="I21" s="51">
        <f t="shared" si="1"/>
        <v>1</v>
      </c>
      <c r="J21" s="42"/>
      <c r="M21" s="45"/>
    </row>
    <row r="22" spans="1:13" s="43" customFormat="1" ht="15.75" x14ac:dyDescent="0.25">
      <c r="A22" s="46">
        <v>18</v>
      </c>
      <c r="B22" s="47" t="str">
        <f>'[1]FY19 CC Local Match Summary'!B21</f>
        <v>South East Texas</v>
      </c>
      <c r="C22" s="48">
        <f>'[1]FY19 Allocations'!N20</f>
        <v>569171</v>
      </c>
      <c r="D22" s="49">
        <f>'[1]FY19 Allocations'!L20</f>
        <v>1131651</v>
      </c>
      <c r="E22" s="48">
        <f>'[1]18 South East TX'!R4</f>
        <v>569171</v>
      </c>
      <c r="F22" s="48">
        <f>'[1]18 South East TX'!V4</f>
        <v>1131651</v>
      </c>
      <c r="G22" s="49">
        <f t="shared" si="2"/>
        <v>0</v>
      </c>
      <c r="H22" s="49">
        <f t="shared" si="0"/>
        <v>0</v>
      </c>
      <c r="I22" s="51">
        <f t="shared" si="1"/>
        <v>1</v>
      </c>
      <c r="J22" s="42"/>
      <c r="M22" s="45"/>
    </row>
    <row r="23" spans="1:13" s="43" customFormat="1" ht="15.75" x14ac:dyDescent="0.25">
      <c r="A23" s="46">
        <v>19</v>
      </c>
      <c r="B23" s="47" t="str">
        <f>'[1]FY19 CC Local Match Summary'!B22</f>
        <v>Golden Crescent</v>
      </c>
      <c r="C23" s="48">
        <f>'[1]FY19 Allocations'!N21</f>
        <v>277044</v>
      </c>
      <c r="D23" s="49">
        <f>'[1]FY19 Allocations'!L21</f>
        <v>550832</v>
      </c>
      <c r="E23" s="48">
        <f>'[1]19 Golden Crescent'!R4</f>
        <v>277044</v>
      </c>
      <c r="F23" s="48">
        <f>'[1]19 Golden Crescent'!V4</f>
        <v>550832</v>
      </c>
      <c r="G23" s="49">
        <f t="shared" si="2"/>
        <v>0</v>
      </c>
      <c r="H23" s="49">
        <f t="shared" si="0"/>
        <v>0</v>
      </c>
      <c r="I23" s="51">
        <f t="shared" si="1"/>
        <v>1</v>
      </c>
      <c r="J23" s="42"/>
      <c r="M23" s="45"/>
    </row>
    <row r="24" spans="1:13" s="43" customFormat="1" ht="15.75" x14ac:dyDescent="0.25">
      <c r="A24" s="46">
        <v>20</v>
      </c>
      <c r="B24" s="47" t="str">
        <f>'[1]FY19 CC Local Match Summary'!B23</f>
        <v>Alamo</v>
      </c>
      <c r="C24" s="48">
        <f>'[1]FY19 Allocations'!N22</f>
        <v>3554048</v>
      </c>
      <c r="D24" s="49">
        <f>'[1]FY19 Allocations'!L22</f>
        <v>7066323</v>
      </c>
      <c r="E24" s="48">
        <f>'[1]20 Alamo'!R4</f>
        <v>3554049</v>
      </c>
      <c r="F24" s="48">
        <v>7066323</v>
      </c>
      <c r="G24" s="50">
        <v>1</v>
      </c>
      <c r="H24" s="49">
        <f t="shared" si="0"/>
        <v>0</v>
      </c>
      <c r="I24" s="51">
        <f t="shared" si="1"/>
        <v>1.0000002813693005</v>
      </c>
      <c r="J24" s="42"/>
      <c r="M24" s="45"/>
    </row>
    <row r="25" spans="1:13" s="43" customFormat="1" ht="15.75" x14ac:dyDescent="0.25">
      <c r="A25" s="46">
        <v>21</v>
      </c>
      <c r="B25" s="47" t="str">
        <f>'[1]FY19 CC Local Match Summary'!B24</f>
        <v>South Texas</v>
      </c>
      <c r="C25" s="48">
        <f>'[1]FY19 Allocations'!N23</f>
        <v>753811</v>
      </c>
      <c r="D25" s="49">
        <f>'[1]FY19 Allocations'!L23</f>
        <v>1498762</v>
      </c>
      <c r="E25" s="48">
        <f>'[1]21 South TX'!R4</f>
        <v>753811</v>
      </c>
      <c r="F25" s="48">
        <v>1498762</v>
      </c>
      <c r="G25" s="49">
        <f t="shared" si="2"/>
        <v>0</v>
      </c>
      <c r="H25" s="49">
        <f t="shared" si="0"/>
        <v>0</v>
      </c>
      <c r="I25" s="51">
        <f t="shared" si="1"/>
        <v>1</v>
      </c>
      <c r="J25" s="42"/>
      <c r="M25" s="45"/>
    </row>
    <row r="26" spans="1:13" s="43" customFormat="1" ht="15.75" x14ac:dyDescent="0.25">
      <c r="A26" s="46">
        <v>22</v>
      </c>
      <c r="B26" s="47" t="str">
        <f>'[1]FY19 CC Local Match Summary'!B25</f>
        <v>Coastal Bend</v>
      </c>
      <c r="C26" s="48">
        <f>'[1]FY19 Allocations'!N24</f>
        <v>876464</v>
      </c>
      <c r="D26" s="49">
        <f>'[1]FY19 Allocations'!L24</f>
        <v>1742626</v>
      </c>
      <c r="E26" s="48">
        <f>'[1]22 Coastal Bend'!R4</f>
        <v>876464</v>
      </c>
      <c r="F26" s="48">
        <v>1742626</v>
      </c>
      <c r="G26" s="49">
        <f t="shared" si="2"/>
        <v>0</v>
      </c>
      <c r="H26" s="49">
        <f t="shared" si="0"/>
        <v>0</v>
      </c>
      <c r="I26" s="51">
        <f t="shared" si="1"/>
        <v>1</v>
      </c>
      <c r="J26" s="42"/>
      <c r="M26" s="45"/>
    </row>
    <row r="27" spans="1:13" s="43" customFormat="1" ht="15.75" x14ac:dyDescent="0.25">
      <c r="A27" s="66" t="s">
        <v>42</v>
      </c>
      <c r="B27" s="67" t="str">
        <f>'[1]FY19 CC Local Match Summary'!B26</f>
        <v>Lower Rio Grande Valley</v>
      </c>
      <c r="C27" s="68">
        <f>'[1]FY19 Allocations'!N25</f>
        <v>2407300</v>
      </c>
      <c r="D27" s="69">
        <f>'[1]FY19 Allocations'!L25</f>
        <v>4786305</v>
      </c>
      <c r="E27" s="68">
        <f>'[1]23 Lower Rio'!B4</f>
        <v>1701000</v>
      </c>
      <c r="F27" s="68">
        <f>'[1]23 Lower Rio'!V4</f>
        <v>3382004</v>
      </c>
      <c r="G27" s="69">
        <f t="shared" si="2"/>
        <v>706300</v>
      </c>
      <c r="H27" s="69">
        <f t="shared" si="0"/>
        <v>1404301</v>
      </c>
      <c r="I27" s="71">
        <f t="shared" si="1"/>
        <v>0.70660075603373074</v>
      </c>
      <c r="J27" s="42"/>
      <c r="M27" s="45"/>
    </row>
    <row r="28" spans="1:13" s="43" customFormat="1" ht="15.75" x14ac:dyDescent="0.25">
      <c r="A28" s="46">
        <v>24</v>
      </c>
      <c r="B28" s="47" t="str">
        <f>'[1]FY19 CC Local Match Summary'!B27</f>
        <v>Cameron County</v>
      </c>
      <c r="C28" s="48">
        <f>'[1]FY19 Allocations'!N26</f>
        <v>1038413</v>
      </c>
      <c r="D28" s="49">
        <f>'[1]FY19 Allocations'!L26</f>
        <v>2064621</v>
      </c>
      <c r="E28" s="48">
        <f>'[1]24 Cameron'!B4</f>
        <v>1112156</v>
      </c>
      <c r="F28" s="48">
        <v>2064621</v>
      </c>
      <c r="G28" s="50">
        <v>73743</v>
      </c>
      <c r="H28" s="49">
        <f t="shared" si="0"/>
        <v>0</v>
      </c>
      <c r="I28" s="51">
        <f t="shared" si="1"/>
        <v>1.0710150970760188</v>
      </c>
      <c r="J28" s="42"/>
      <c r="M28" s="45"/>
    </row>
    <row r="29" spans="1:13" s="43" customFormat="1" ht="15.75" x14ac:dyDescent="0.25">
      <c r="A29" s="66" t="s">
        <v>43</v>
      </c>
      <c r="B29" s="67" t="str">
        <f>'[1]FY19 CC Local Match Summary'!B28</f>
        <v>Texoma</v>
      </c>
      <c r="C29" s="68">
        <f>'[1]FY19 Allocations'!N27</f>
        <v>266480</v>
      </c>
      <c r="D29" s="69">
        <f>'[1]FY19 Allocations'!L27</f>
        <v>529828</v>
      </c>
      <c r="E29" s="68">
        <f>'[1]25 Texoma'!R4</f>
        <v>266480</v>
      </c>
      <c r="F29" s="68">
        <v>529828</v>
      </c>
      <c r="G29" s="69">
        <f t="shared" si="2"/>
        <v>0</v>
      </c>
      <c r="H29" s="69">
        <f t="shared" si="0"/>
        <v>0</v>
      </c>
      <c r="I29" s="71">
        <f t="shared" si="1"/>
        <v>1</v>
      </c>
      <c r="J29" s="42"/>
      <c r="M29" s="45"/>
    </row>
    <row r="30" spans="1:13" s="43" customFormat="1" ht="15.75" x14ac:dyDescent="0.25">
      <c r="A30" s="46">
        <v>26</v>
      </c>
      <c r="B30" s="47" t="str">
        <f>'[1]FY19 CC Local Match Summary'!B29</f>
        <v xml:space="preserve">Central Texas  </v>
      </c>
      <c r="C30" s="48">
        <f>'[1]FY19 Allocations'!N28</f>
        <v>722157</v>
      </c>
      <c r="D30" s="49">
        <f>'[1]FY19 Allocations'!L28</f>
        <v>1435826</v>
      </c>
      <c r="E30" s="48">
        <f>'[1]26 Central TX'!R4</f>
        <v>766500</v>
      </c>
      <c r="F30" s="48">
        <v>1435826</v>
      </c>
      <c r="G30" s="50">
        <v>44343</v>
      </c>
      <c r="H30" s="49">
        <f t="shared" si="0"/>
        <v>0</v>
      </c>
      <c r="I30" s="54">
        <f>E30/C30</f>
        <v>1.0614035452124677</v>
      </c>
      <c r="J30" s="42"/>
      <c r="M30" s="45"/>
    </row>
    <row r="31" spans="1:13" s="43" customFormat="1" ht="15.75" x14ac:dyDescent="0.25">
      <c r="A31" s="46">
        <v>27</v>
      </c>
      <c r="B31" s="47" t="str">
        <f>'[1]FY19 CC Local Match Summary'!B30</f>
        <v>Middle Rio Grande</v>
      </c>
      <c r="C31" s="48">
        <f>'[1]FY19 Allocations'!N29</f>
        <v>343881</v>
      </c>
      <c r="D31" s="49">
        <f>'[1]FY19 Allocations'!L29</f>
        <v>683721</v>
      </c>
      <c r="E31" s="48">
        <f>'[1]27 Middle Rio'!R4</f>
        <v>343881</v>
      </c>
      <c r="F31" s="48">
        <f>'[1]27 Middle Rio'!V4</f>
        <v>683721</v>
      </c>
      <c r="G31" s="49">
        <f t="shared" si="2"/>
        <v>0</v>
      </c>
      <c r="H31" s="49">
        <f t="shared" si="0"/>
        <v>0</v>
      </c>
      <c r="I31" s="51">
        <f t="shared" si="1"/>
        <v>1</v>
      </c>
      <c r="J31" s="42"/>
      <c r="M31" s="45"/>
    </row>
    <row r="32" spans="1:13" s="43" customFormat="1" ht="15.75" x14ac:dyDescent="0.25">
      <c r="A32" s="46">
        <v>28</v>
      </c>
      <c r="B32" s="47" t="str">
        <f>'[1]FY19 CC Local Match Summary'!B31</f>
        <v xml:space="preserve">Gulf Coast </v>
      </c>
      <c r="C32" s="48">
        <f>'[1]FY19 Allocations'!N30</f>
        <v>10047900</v>
      </c>
      <c r="D32" s="49">
        <f>'[1]FY19 Allocations'!L30</f>
        <v>19977700</v>
      </c>
      <c r="E32" s="48">
        <f>'[1]28 Gulf Coast'!R4</f>
        <v>10047900</v>
      </c>
      <c r="F32" s="48">
        <v>19977700</v>
      </c>
      <c r="G32" s="49">
        <f t="shared" si="2"/>
        <v>0</v>
      </c>
      <c r="H32" s="49">
        <f t="shared" si="0"/>
        <v>0</v>
      </c>
      <c r="I32" s="51">
        <f t="shared" si="1"/>
        <v>1</v>
      </c>
      <c r="J32" s="42"/>
      <c r="M32" s="45"/>
    </row>
    <row r="33" spans="1:11" ht="15.75" x14ac:dyDescent="0.25">
      <c r="A33" s="55"/>
      <c r="B33" s="56" t="s">
        <v>44</v>
      </c>
      <c r="C33" s="57">
        <f t="shared" ref="C33:H33" si="3">SUM(C5:C32)</f>
        <v>41353024</v>
      </c>
      <c r="D33" s="57">
        <f>SUM(D5:D32)</f>
        <v>82219996</v>
      </c>
      <c r="E33" s="57">
        <f t="shared" si="3"/>
        <v>44071613</v>
      </c>
      <c r="F33" s="57">
        <f>SUM(F5:F32)</f>
        <v>78403747</v>
      </c>
      <c r="G33" s="57">
        <f>SUM(G5:G32)-G30-G24-G28-G8-G5-G14-G16-G7-G19-G13-G18-G17-G9</f>
        <v>1919401</v>
      </c>
      <c r="H33" s="57">
        <f t="shared" si="3"/>
        <v>3816249</v>
      </c>
      <c r="I33" s="58">
        <f t="shared" si="1"/>
        <v>1.065740996353737</v>
      </c>
      <c r="J33" s="59"/>
      <c r="K33" s="60"/>
    </row>
    <row r="34" spans="1:11" x14ac:dyDescent="0.25">
      <c r="A34" s="40"/>
      <c r="E34" s="60"/>
      <c r="F34" s="61"/>
      <c r="G34" s="60"/>
    </row>
    <row r="35" spans="1:11" ht="15.75" x14ac:dyDescent="0.25">
      <c r="A35" s="62" t="s">
        <v>45</v>
      </c>
      <c r="K35" s="63"/>
    </row>
    <row r="36" spans="1:11" ht="6.75" customHeight="1" x14ac:dyDescent="0.25"/>
    <row r="37" spans="1:11" hidden="1" x14ac:dyDescent="0.25"/>
    <row r="38" spans="1:11" hidden="1" x14ac:dyDescent="0.25">
      <c r="G38" s="60"/>
    </row>
    <row r="39" spans="1:11" hidden="1" x14ac:dyDescent="0.25"/>
    <row r="40" spans="1:11" hidden="1" x14ac:dyDescent="0.25"/>
    <row r="41" spans="1:11" hidden="1" x14ac:dyDescent="0.25"/>
    <row r="42" spans="1:11" hidden="1" x14ac:dyDescent="0.25"/>
    <row r="43" spans="1:11" hidden="1" x14ac:dyDescent="0.25"/>
    <row r="44" spans="1:11" ht="15.75" hidden="1" x14ac:dyDescent="0.25">
      <c r="B44" s="62"/>
    </row>
    <row r="45" spans="1:11" hidden="1" x14ac:dyDescent="0.25"/>
    <row r="46" spans="1:11" hidden="1" x14ac:dyDescent="0.25"/>
    <row r="47" spans="1:11" hidden="1" x14ac:dyDescent="0.25"/>
  </sheetData>
  <conditionalFormatting sqref="I5:I32">
    <cfRule type="cellIs" dxfId="2" priority="1" operator="greaterThan">
      <formula>1</formula>
    </cfRule>
    <cfRule type="cellIs" dxfId="1" priority="3" operator="greaterThan">
      <formula>0.5</formula>
    </cfRule>
  </conditionalFormatting>
  <conditionalFormatting sqref="J5:J33">
    <cfRule type="cellIs" dxfId="0" priority="2" operator="notEqual">
      <formula>#REF!</formula>
    </cfRule>
  </conditionalFormatting>
  <pageMargins left="0.7" right="0.7" top="0.75" bottom="0.75" header="0.3" footer="0.3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CommNtbk01292019</vt:lpstr>
      <vt:lpstr>Notebook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Meeting Materials 012919 - 2019 Child Care Matching Funds</dc:title>
  <dc:creator>weavetr1</dc:creator>
  <cp:lastModifiedBy>Lance J. Springer</cp:lastModifiedBy>
  <cp:lastPrinted>2019-01-18T21:19:52Z</cp:lastPrinted>
  <dcterms:created xsi:type="dcterms:W3CDTF">2019-01-18T20:48:48Z</dcterms:created>
  <dcterms:modified xsi:type="dcterms:W3CDTF">2019-01-25T15:46:36Z</dcterms:modified>
</cp:coreProperties>
</file>