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FCMD Contract Actions\"/>
    </mc:Choice>
  </mc:AlternateContent>
  <xr:revisionPtr revIDLastSave="0" documentId="8_{12CF544E-5F2D-42C9-8AB5-AC519D7454A8}" xr6:coauthVersionLast="44" xr6:coauthVersionMax="44" xr10:uidLastSave="{00000000-0000-0000-0000-000000000000}"/>
  <bookViews>
    <workbookView xWindow="28680" yWindow="-120" windowWidth="29040" windowHeight="15840" xr2:uid="{DA95EE46-5055-44FB-9655-B0CCC520A818}"/>
  </bookViews>
  <sheets>
    <sheet name="BRIEF" sheetId="1" r:id="rId1"/>
    <sheet name="CommNtbkMatl 03.31.2020" sheetId="2" r:id="rId2"/>
    <sheet name="Notebook Summar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3" l="1"/>
  <c r="E32" i="3"/>
  <c r="D32" i="3"/>
  <c r="C32" i="3"/>
  <c r="G32" i="3" s="1"/>
  <c r="B32" i="3"/>
  <c r="F31" i="3"/>
  <c r="E31" i="3"/>
  <c r="D31" i="3"/>
  <c r="H31" i="3" s="1"/>
  <c r="C31" i="3"/>
  <c r="B31" i="3"/>
  <c r="E30" i="3"/>
  <c r="D30" i="3"/>
  <c r="H30" i="3" s="1"/>
  <c r="C30" i="3"/>
  <c r="B30" i="3"/>
  <c r="F29" i="3"/>
  <c r="E29" i="3"/>
  <c r="I29" i="3" s="1"/>
  <c r="D29" i="3"/>
  <c r="C29" i="3"/>
  <c r="B29" i="3"/>
  <c r="E28" i="3"/>
  <c r="I28" i="3" s="1"/>
  <c r="D28" i="3"/>
  <c r="H28" i="3" s="1"/>
  <c r="C28" i="3"/>
  <c r="B28" i="3"/>
  <c r="E27" i="3"/>
  <c r="I27" i="3" s="1"/>
  <c r="D27" i="3"/>
  <c r="H27" i="3" s="1"/>
  <c r="C27" i="3"/>
  <c r="B27" i="3"/>
  <c r="F26" i="3"/>
  <c r="E26" i="3"/>
  <c r="D26" i="3"/>
  <c r="C26" i="3"/>
  <c r="B26" i="3"/>
  <c r="F25" i="3"/>
  <c r="E25" i="3"/>
  <c r="D25" i="3"/>
  <c r="C25" i="3"/>
  <c r="G25" i="3" s="1"/>
  <c r="B25" i="3"/>
  <c r="F24" i="3"/>
  <c r="E24" i="3"/>
  <c r="D24" i="3"/>
  <c r="H24" i="3" s="1"/>
  <c r="C24" i="3"/>
  <c r="B24" i="3"/>
  <c r="F23" i="3"/>
  <c r="E23" i="3"/>
  <c r="I23" i="3" s="1"/>
  <c r="D23" i="3"/>
  <c r="C23" i="3"/>
  <c r="B23" i="3"/>
  <c r="F22" i="3"/>
  <c r="E22" i="3"/>
  <c r="D22" i="3"/>
  <c r="C22" i="3"/>
  <c r="B22" i="3"/>
  <c r="F21" i="3"/>
  <c r="E21" i="3"/>
  <c r="D21" i="3"/>
  <c r="H21" i="3" s="1"/>
  <c r="C21" i="3"/>
  <c r="G21" i="3" s="1"/>
  <c r="B21" i="3"/>
  <c r="F20" i="3"/>
  <c r="E20" i="3"/>
  <c r="D20" i="3"/>
  <c r="H20" i="3" s="1"/>
  <c r="C20" i="3"/>
  <c r="B20" i="3"/>
  <c r="E19" i="3"/>
  <c r="I19" i="3" s="1"/>
  <c r="D19" i="3"/>
  <c r="H19" i="3" s="1"/>
  <c r="C19" i="3"/>
  <c r="B19" i="3"/>
  <c r="H18" i="3"/>
  <c r="E18" i="3"/>
  <c r="D18" i="3"/>
  <c r="C18" i="3"/>
  <c r="B18" i="3"/>
  <c r="F17" i="3"/>
  <c r="E17" i="3"/>
  <c r="D17" i="3"/>
  <c r="H17" i="3" s="1"/>
  <c r="C17" i="3"/>
  <c r="G17" i="3" s="1"/>
  <c r="B17" i="3"/>
  <c r="E16" i="3"/>
  <c r="D16" i="3"/>
  <c r="H16" i="3" s="1"/>
  <c r="C16" i="3"/>
  <c r="I16" i="3" s="1"/>
  <c r="F15" i="3"/>
  <c r="E15" i="3"/>
  <c r="D15" i="3"/>
  <c r="H15" i="3" s="1"/>
  <c r="C15" i="3"/>
  <c r="G15" i="3" s="1"/>
  <c r="B15" i="3"/>
  <c r="E14" i="3"/>
  <c r="D14" i="3"/>
  <c r="H14" i="3" s="1"/>
  <c r="C14" i="3"/>
  <c r="B14" i="3"/>
  <c r="E13" i="3"/>
  <c r="D13" i="3"/>
  <c r="H13" i="3" s="1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E9" i="3"/>
  <c r="D9" i="3"/>
  <c r="H9" i="3" s="1"/>
  <c r="C9" i="3"/>
  <c r="B9" i="3"/>
  <c r="E8" i="3"/>
  <c r="D8" i="3"/>
  <c r="H8" i="3" s="1"/>
  <c r="C8" i="3"/>
  <c r="B8" i="3"/>
  <c r="E7" i="3"/>
  <c r="D7" i="3"/>
  <c r="H7" i="3" s="1"/>
  <c r="C7" i="3"/>
  <c r="B7" i="3"/>
  <c r="F6" i="3"/>
  <c r="E6" i="3"/>
  <c r="D6" i="3"/>
  <c r="C6" i="3"/>
  <c r="B6" i="3"/>
  <c r="E5" i="3"/>
  <c r="D5" i="3"/>
  <c r="H5" i="3" s="1"/>
  <c r="C5" i="3"/>
  <c r="B5" i="3"/>
  <c r="C3" i="3"/>
  <c r="C18" i="2"/>
  <c r="B18" i="2"/>
  <c r="C17" i="2"/>
  <c r="B17" i="2"/>
  <c r="D13" i="2"/>
  <c r="D8" i="2"/>
  <c r="I20" i="3" l="1"/>
  <c r="G22" i="3"/>
  <c r="I24" i="3"/>
  <c r="H25" i="3"/>
  <c r="G26" i="3"/>
  <c r="D18" i="2"/>
  <c r="E17" i="2"/>
  <c r="I30" i="3"/>
  <c r="I6" i="3"/>
  <c r="H10" i="3"/>
  <c r="G11" i="3"/>
  <c r="I7" i="3"/>
  <c r="I10" i="3"/>
  <c r="H11" i="3"/>
  <c r="G12" i="3"/>
  <c r="G31" i="3"/>
  <c r="F33" i="3"/>
  <c r="D33" i="3"/>
  <c r="G6" i="3"/>
  <c r="I11" i="3"/>
  <c r="H12" i="3"/>
  <c r="I15" i="3"/>
  <c r="I17" i="3"/>
  <c r="I21" i="3"/>
  <c r="H22" i="3"/>
  <c r="G23" i="3"/>
  <c r="I25" i="3"/>
  <c r="H26" i="3"/>
  <c r="G29" i="3"/>
  <c r="I31" i="3"/>
  <c r="H32" i="3"/>
  <c r="E33" i="3"/>
  <c r="H6" i="3"/>
  <c r="C33" i="3"/>
  <c r="I9" i="3"/>
  <c r="G10" i="3"/>
  <c r="I12" i="3"/>
  <c r="G20" i="3"/>
  <c r="I22" i="3"/>
  <c r="H23" i="3"/>
  <c r="G24" i="3"/>
  <c r="I26" i="3"/>
  <c r="H29" i="3"/>
  <c r="I32" i="3"/>
  <c r="I8" i="3"/>
  <c r="I18" i="3"/>
  <c r="I5" i="3"/>
  <c r="I13" i="3"/>
  <c r="I14" i="3"/>
  <c r="H33" i="3" l="1"/>
  <c r="G33" i="3"/>
  <c r="I33" i="3"/>
</calcChain>
</file>

<file path=xl/sharedStrings.xml><?xml version="1.0" encoding="utf-8"?>
<sst xmlns="http://schemas.openxmlformats.org/spreadsheetml/2006/main" count="61" uniqueCount="53">
  <si>
    <t>Workforce Development Division</t>
  </si>
  <si>
    <t>Board Contract Year 2020 Child Care Local Match: Secured and Remaining Amounts</t>
  </si>
  <si>
    <t>LWDA No.</t>
  </si>
  <si>
    <t>LWDA</t>
  </si>
  <si>
    <t>Percentage of Local Match Secured</t>
  </si>
  <si>
    <t>!10</t>
  </si>
  <si>
    <t>Concho Valley</t>
  </si>
  <si>
    <t>!14</t>
  </si>
  <si>
    <t>TOTALS</t>
  </si>
  <si>
    <t>NOTE: Boards on today's agenda are highlighted and proceeded with an exclamation point.  An amount in blue or followed by a $ are in excess of a Board's local match target.</t>
  </si>
  <si>
    <t>Board Contract Year 2020 Child Care Local Match Agreements</t>
  </si>
  <si>
    <t>Submitted for Commission Action on</t>
  </si>
  <si>
    <t>Donations from Private Entities</t>
  </si>
  <si>
    <t>Pledging Entity</t>
  </si>
  <si>
    <t>Local Pledged Amount</t>
  </si>
  <si>
    <t>-</t>
  </si>
  <si>
    <t>Subtotal</t>
  </si>
  <si>
    <t>Transfers and Certifications of Expense from Public Entities</t>
  </si>
  <si>
    <t>City of El Paso</t>
  </si>
  <si>
    <t>Borderplex</t>
  </si>
  <si>
    <t>Travis County Quality Child Care Collaborative</t>
  </si>
  <si>
    <t>Capital Area</t>
  </si>
  <si>
    <t>STATE TOTALS</t>
  </si>
  <si>
    <t>Total</t>
  </si>
  <si>
    <t>Amount Pledged To-Date*</t>
  </si>
  <si>
    <t>Local Target</t>
  </si>
  <si>
    <t>check</t>
  </si>
  <si>
    <t>Federal Target</t>
  </si>
  <si>
    <t>*Includes amounts in this Action.</t>
  </si>
  <si>
    <t>Amount Exceeded                        To Date</t>
  </si>
  <si>
    <r>
      <t>Subject</t>
    </r>
    <r>
      <rPr>
        <sz val="11"/>
        <color theme="1"/>
        <rFont val="Calibri"/>
        <family val="2"/>
        <scheme val="minor"/>
      </rPr>
      <t>:  BCY 20 Child Care Local Match Agreements</t>
    </r>
  </si>
  <si>
    <r>
      <t>Date</t>
    </r>
    <r>
      <rPr>
        <sz val="11"/>
        <color theme="1"/>
        <rFont val="Calibri"/>
        <family val="2"/>
        <scheme val="minor"/>
      </rPr>
      <t xml:space="preserve">:  </t>
    </r>
  </si>
  <si>
    <r>
      <t>Issue</t>
    </r>
    <r>
      <rPr>
        <sz val="11"/>
        <color theme="1"/>
        <rFont val="Calibri"/>
        <family val="2"/>
        <scheme val="minor"/>
      </rPr>
      <t>:  Acceptance of BCY 20 Child Care Local Match Agreements from the Boards.</t>
    </r>
  </si>
  <si>
    <r>
      <t>Facts</t>
    </r>
    <r>
      <rPr>
        <sz val="11"/>
        <color theme="1"/>
        <rFont val="Calibri"/>
        <family val="2"/>
        <scheme val="minor"/>
      </rPr>
      <t>: </t>
    </r>
  </si>
  <si>
    <t>Annually, local workforce development boards submit local match pledges to secure federal child care funds pursuant to Commission rule §809.17. This will be a standing agenda item, as Boards may continue to submit match agreements through January 31, 2020.</t>
  </si>
  <si>
    <t xml:space="preserve">·         All Boards have secured their local Match, as well as the state.    </t>
  </si>
  <si>
    <r>
      <t>Discussion</t>
    </r>
    <r>
      <rPr>
        <sz val="11"/>
        <color theme="1"/>
        <rFont val="Calibri"/>
        <family val="2"/>
        <scheme val="minor"/>
      </rPr>
      <t>: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</si>
  <si>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1"/>
        <color theme="1"/>
        <rFont val="Times New Roman"/>
        <family val="1"/>
      </rPr>
      <t>Discussion, Consideration, and Possible Action Regarding the Acceptance of Pledges for Board Contract Year 2020 Child Care Matching Funds</t>
    </r>
  </si>
  <si>
    <t xml:space="preserve">Relevant Authority: 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</si>
  <si>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Commission Rule 809.17  </t>
    </r>
  </si>
  <si>
    <r>
      <t>Recommendation</t>
    </r>
    <r>
      <rPr>
        <sz val="11"/>
        <color theme="1"/>
        <rFont val="Calibri"/>
        <family val="2"/>
        <scheme val="minor"/>
      </rPr>
      <t>: 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</si>
  <si>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Accept pledges submitted   </t>
    </r>
  </si>
  <si>
    <t>TARGETS - LOCAL</t>
  </si>
  <si>
    <t>TARGETS - FEDERAL</t>
  </si>
  <si>
    <t>AMOUNT PLEDGED TO DATE - LOCAL</t>
  </si>
  <si>
    <t>AMOUNT PLEDGED TO DATE - FEDERAL</t>
  </si>
  <si>
    <t>REMAINDER - LOCAL</t>
  </si>
  <si>
    <t>REMAINDER - FEDERAL</t>
  </si>
  <si>
    <t>Total  included in this Action for Commission Acceptance: $335,000</t>
  </si>
  <si>
    <t>Submitted for Commission Action on:</t>
  </si>
  <si>
    <r>
      <t>Staff requests Commission acceptance of child care pledges</t>
    </r>
    <r>
      <rPr>
        <b/>
        <sz val="11"/>
        <color rgb="FF008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for donations, transfers</t>
    </r>
    <r>
      <rPr>
        <b/>
        <sz val="11"/>
        <color theme="1"/>
        <rFont val="Calibri"/>
        <family val="2"/>
        <scheme val="minor"/>
      </rPr>
      <t>,</t>
    </r>
    <r>
      <rPr>
        <b/>
        <sz val="11"/>
        <color rgb="FF000000"/>
        <rFont val="Calibri"/>
        <family val="2"/>
        <scheme val="minor"/>
      </rPr>
      <t xml:space="preserve"> and certifications of expense for BCY 20 in the amount of $335,000.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</si>
  <si>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Boards have secured 109.66% of the statewide child care local match target compared to 113.44% at this time last year (03/26/2019).</t>
    </r>
  </si>
  <si>
    <t xml:space="preserve"> March 31, 2020 Commission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</si>
</sst>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66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8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6" fontId="8" fillId="0" borderId="0" xfId="0" applyNumberFormat="1" applyFont="1"/>
    <xf numFmtId="44" fontId="8" fillId="0" borderId="0" xfId="0" applyNumberFormat="1" applyFont="1"/>
    <xf numFmtId="0" fontId="3" fillId="0" borderId="0" xfId="0" applyFont="1" applyAlignment="1">
      <alignment horizontal="right"/>
    </xf>
    <xf numFmtId="0" fontId="11" fillId="0" borderId="0" xfId="0" applyFont="1"/>
    <xf numFmtId="166" fontId="3" fillId="0" borderId="0" xfId="0" applyNumberFormat="1" applyFont="1"/>
    <xf numFmtId="166" fontId="9" fillId="0" borderId="0" xfId="0" applyNumberFormat="1" applyFont="1"/>
    <xf numFmtId="10" fontId="3" fillId="0" borderId="0" xfId="0" applyNumberFormat="1" applyFont="1"/>
    <xf numFmtId="3" fontId="3" fillId="0" borderId="0" xfId="0" applyNumberFormat="1" applyFont="1"/>
    <xf numFmtId="166" fontId="0" fillId="0" borderId="0" xfId="0" applyNumberFormat="1"/>
    <xf numFmtId="42" fontId="0" fillId="0" borderId="0" xfId="0" applyNumberFormat="1"/>
    <xf numFmtId="0" fontId="7" fillId="0" borderId="0" xfId="0" applyFont="1"/>
    <xf numFmtId="41" fontId="0" fillId="0" borderId="0" xfId="0" applyNumberFormat="1"/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41" fontId="12" fillId="0" borderId="4" xfId="0" applyNumberFormat="1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center" wrapText="1"/>
    </xf>
    <xf numFmtId="42" fontId="12" fillId="0" borderId="1" xfId="0" applyNumberFormat="1" applyFont="1" applyBorder="1"/>
    <xf numFmtId="6" fontId="1" fillId="0" borderId="4" xfId="0" applyNumberFormat="1" applyFont="1" applyBorder="1"/>
    <xf numFmtId="42" fontId="12" fillId="0" borderId="0" xfId="0" applyNumberFormat="1" applyFont="1"/>
    <xf numFmtId="0" fontId="6" fillId="0" borderId="0" xfId="0" applyFont="1" applyAlignment="1">
      <alignment horizontal="center" wrapText="1"/>
    </xf>
    <xf numFmtId="42" fontId="12" fillId="0" borderId="4" xfId="0" applyNumberFormat="1" applyFont="1" applyBorder="1"/>
    <xf numFmtId="0" fontId="15" fillId="0" borderId="0" xfId="0" applyFont="1"/>
    <xf numFmtId="0" fontId="1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0" xfId="0" applyNumberFormat="1" applyFont="1"/>
    <xf numFmtId="41" fontId="2" fillId="0" borderId="0" xfId="0" applyNumberFormat="1" applyFont="1"/>
    <xf numFmtId="0" fontId="16" fillId="0" borderId="4" xfId="0" applyFont="1" applyBorder="1" applyAlignment="1">
      <alignment horizontal="center" wrapText="1"/>
    </xf>
    <xf numFmtId="6" fontId="16" fillId="0" borderId="4" xfId="0" applyNumberFormat="1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1" fontId="3" fillId="0" borderId="4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0" fontId="3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41" fontId="7" fillId="0" borderId="4" xfId="0" applyNumberFormat="1" applyFont="1" applyFill="1" applyBorder="1"/>
    <xf numFmtId="41" fontId="7" fillId="0" borderId="4" xfId="0" applyNumberFormat="1" applyFont="1" applyFill="1" applyBorder="1" applyAlignment="1">
      <alignment horizontal="right"/>
    </xf>
    <xf numFmtId="10" fontId="7" fillId="0" borderId="4" xfId="0" applyNumberFormat="1" applyFont="1" applyFill="1" applyBorder="1"/>
    <xf numFmtId="10" fontId="10" fillId="0" borderId="4" xfId="0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41" fontId="3" fillId="2" borderId="4" xfId="0" applyNumberFormat="1" applyFont="1" applyFill="1" applyBorder="1"/>
    <xf numFmtId="41" fontId="3" fillId="2" borderId="4" xfId="0" applyNumberFormat="1" applyFont="1" applyFill="1" applyBorder="1" applyAlignment="1">
      <alignment horizontal="right"/>
    </xf>
    <xf numFmtId="41" fontId="9" fillId="2" borderId="4" xfId="0" applyNumberFormat="1" applyFont="1" applyFill="1" applyBorder="1" applyAlignment="1">
      <alignment horizontal="right"/>
    </xf>
    <xf numFmtId="10" fontId="3" fillId="2" borderId="4" xfId="0" applyNumberFormat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3">
    <dxf>
      <font>
        <color auto="1"/>
      </font>
      <fill>
        <patternFill>
          <bgColor rgb="FF92D050"/>
        </patternFill>
      </fill>
    </dxf>
    <dxf>
      <font>
        <b/>
        <i val="0"/>
      </font>
    </dxf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cgov.sharepoint.com@SSL\DavWWWRoot\sites\ws\grants-contracts\Board%20%20AEL%20Grants\BAEL\Commission%20Notebook%20(Match)\FY%202020\BCY%202020%20CCLM%20Agreement%20Tracking%20Spreadsheet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Template"/>
      <sheetName val="CommNtbkMatl 03.31.2020"/>
      <sheetName val="Notebook Summary"/>
      <sheetName val="CommNtbkMatl 02.25.2020"/>
      <sheetName val="CommNtbkMatl 02.04.2020"/>
      <sheetName val="CommNtbkMatl 01.21.2020"/>
      <sheetName val="CommNtbkMatl 01.07.2020"/>
      <sheetName val="CommNtbkMatl 11.26.2019"/>
      <sheetName val="CommNtbkMatl 10.29.2019"/>
      <sheetName val="01 Panhandle"/>
      <sheetName val="02 South Plains"/>
      <sheetName val="03 North TX"/>
      <sheetName val="04 N. Central TX"/>
      <sheetName val="05 Tarrant"/>
      <sheetName val="06 Dallas"/>
      <sheetName val="07 North East TX"/>
      <sheetName val="08 East TX"/>
      <sheetName val="09 West Central"/>
      <sheetName val="10 Borderplex"/>
      <sheetName val="11 Permian Basin"/>
      <sheetName val="12 Concho Valley"/>
      <sheetName val="13 Heart of TX"/>
      <sheetName val="14 Capital Area"/>
      <sheetName val="15 Rural Capital"/>
      <sheetName val="16 Brazos Valley"/>
      <sheetName val="17 Deep East TX"/>
      <sheetName val="18 South East TX"/>
      <sheetName val="19 Golden Crescent"/>
      <sheetName val="20 Alamo"/>
      <sheetName val="21 South TX"/>
      <sheetName val="22 Coastal Bend"/>
      <sheetName val="23 Lower Rio"/>
      <sheetName val="24 Cameron"/>
      <sheetName val="25 Texoma"/>
      <sheetName val="26 Central TX"/>
      <sheetName val="27 Middle Rio"/>
      <sheetName val="28 Gulf Coast"/>
      <sheetName val="FY20 CC Local Match Summary"/>
      <sheetName val="FY20 Allocations"/>
      <sheetName val="Share Excess Match"/>
    </sheetNames>
    <sheetDataSet>
      <sheetData sheetId="0" refreshError="1"/>
      <sheetData sheetId="1">
        <row r="3">
          <cell r="C3">
            <v>43921</v>
          </cell>
        </row>
      </sheetData>
      <sheetData sheetId="2">
        <row r="36">
          <cell r="E36">
            <v>45347650</v>
          </cell>
          <cell r="F36">
            <v>82706048</v>
          </cell>
        </row>
      </sheetData>
      <sheetData sheetId="3">
        <row r="66">
          <cell r="D66">
            <v>45042650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R4">
            <v>791000</v>
          </cell>
        </row>
      </sheetData>
      <sheetData sheetId="10">
        <row r="4">
          <cell r="R4">
            <v>642987</v>
          </cell>
          <cell r="V4">
            <v>1285974</v>
          </cell>
        </row>
      </sheetData>
      <sheetData sheetId="11">
        <row r="4">
          <cell r="R4">
            <v>295457</v>
          </cell>
        </row>
      </sheetData>
      <sheetData sheetId="12">
        <row r="4">
          <cell r="R4">
            <v>3001421</v>
          </cell>
        </row>
      </sheetData>
      <sheetData sheetId="13">
        <row r="4">
          <cell r="R4">
            <v>3646442</v>
          </cell>
        </row>
      </sheetData>
      <sheetData sheetId="14">
        <row r="4">
          <cell r="R4">
            <v>4542034</v>
          </cell>
          <cell r="V4">
            <v>9084068</v>
          </cell>
        </row>
      </sheetData>
      <sheetData sheetId="15">
        <row r="4">
          <cell r="R4">
            <v>436153</v>
          </cell>
          <cell r="V4">
            <v>872306</v>
          </cell>
        </row>
      </sheetData>
      <sheetData sheetId="16">
        <row r="4">
          <cell r="R4">
            <v>1213739</v>
          </cell>
          <cell r="V4">
            <v>2427478</v>
          </cell>
        </row>
      </sheetData>
      <sheetData sheetId="17">
        <row r="4">
          <cell r="R4">
            <v>841993</v>
          </cell>
        </row>
      </sheetData>
      <sheetData sheetId="18">
        <row r="4">
          <cell r="R4">
            <v>1732892</v>
          </cell>
        </row>
      </sheetData>
      <sheetData sheetId="19">
        <row r="4">
          <cell r="R4">
            <v>648594</v>
          </cell>
          <cell r="V4">
            <v>1297188</v>
          </cell>
        </row>
      </sheetData>
      <sheetData sheetId="20">
        <row r="4">
          <cell r="R4">
            <v>1038745</v>
          </cell>
        </row>
      </sheetData>
      <sheetData sheetId="21">
        <row r="4">
          <cell r="R4">
            <v>557970</v>
          </cell>
          <cell r="V4">
            <v>1115940</v>
          </cell>
        </row>
      </sheetData>
      <sheetData sheetId="22">
        <row r="4">
          <cell r="R4">
            <v>2372137</v>
          </cell>
        </row>
      </sheetData>
      <sheetData sheetId="23">
        <row r="4">
          <cell r="R4">
            <v>1313301</v>
          </cell>
        </row>
      </sheetData>
      <sheetData sheetId="24">
        <row r="4">
          <cell r="R4">
            <v>465146</v>
          </cell>
          <cell r="V4">
            <v>930292</v>
          </cell>
        </row>
      </sheetData>
      <sheetData sheetId="25">
        <row r="4">
          <cell r="R4">
            <v>577782</v>
          </cell>
          <cell r="V4">
            <v>1155564</v>
          </cell>
        </row>
      </sheetData>
      <sheetData sheetId="26">
        <row r="4">
          <cell r="R4">
            <v>576154</v>
          </cell>
          <cell r="V4">
            <v>1152308</v>
          </cell>
        </row>
      </sheetData>
      <sheetData sheetId="27">
        <row r="4">
          <cell r="R4">
            <v>276965</v>
          </cell>
          <cell r="V4">
            <v>553930</v>
          </cell>
        </row>
      </sheetData>
      <sheetData sheetId="28">
        <row r="4">
          <cell r="R4">
            <v>3605163</v>
          </cell>
          <cell r="V4">
            <v>7210326</v>
          </cell>
        </row>
      </sheetData>
      <sheetData sheetId="29">
        <row r="4">
          <cell r="R4">
            <v>765048</v>
          </cell>
          <cell r="V4">
            <v>1530096</v>
          </cell>
        </row>
      </sheetData>
      <sheetData sheetId="30">
        <row r="4">
          <cell r="R4">
            <v>894983</v>
          </cell>
          <cell r="V4">
            <v>1789966</v>
          </cell>
        </row>
      </sheetData>
      <sheetData sheetId="31">
        <row r="4">
          <cell r="B4">
            <v>2451000</v>
          </cell>
        </row>
      </sheetData>
      <sheetData sheetId="32">
        <row r="4">
          <cell r="B4">
            <v>1112156</v>
          </cell>
        </row>
      </sheetData>
      <sheetData sheetId="33">
        <row r="4">
          <cell r="R4">
            <v>270697</v>
          </cell>
          <cell r="V4">
            <v>541394</v>
          </cell>
        </row>
      </sheetData>
      <sheetData sheetId="34">
        <row r="4">
          <cell r="R4">
            <v>802000</v>
          </cell>
        </row>
      </sheetData>
      <sheetData sheetId="35">
        <row r="4">
          <cell r="R4">
            <v>344286</v>
          </cell>
          <cell r="V4">
            <v>688572</v>
          </cell>
        </row>
      </sheetData>
      <sheetData sheetId="36">
        <row r="4">
          <cell r="R4">
            <v>10131405</v>
          </cell>
          <cell r="V4">
            <v>20262810</v>
          </cell>
        </row>
      </sheetData>
      <sheetData sheetId="37">
        <row r="4">
          <cell r="B4" t="str">
            <v>Panhandle</v>
          </cell>
        </row>
        <row r="5">
          <cell r="B5" t="str">
            <v>South Plains</v>
          </cell>
        </row>
        <row r="6">
          <cell r="B6" t="str">
            <v xml:space="preserve">North Texas </v>
          </cell>
        </row>
        <row r="7">
          <cell r="B7" t="str">
            <v>North Central Texas</v>
          </cell>
        </row>
        <row r="8">
          <cell r="B8" t="str">
            <v>Tarrant County</v>
          </cell>
        </row>
        <row r="9">
          <cell r="B9" t="str">
            <v xml:space="preserve">Dallas County    </v>
          </cell>
        </row>
        <row r="10">
          <cell r="B10" t="str">
            <v xml:space="preserve">North East Texas </v>
          </cell>
        </row>
        <row r="11">
          <cell r="B11" t="str">
            <v>East Texas</v>
          </cell>
        </row>
        <row r="12">
          <cell r="B12" t="str">
            <v>West Central Texas</v>
          </cell>
        </row>
        <row r="13">
          <cell r="B13" t="str">
            <v>Borderplex</v>
          </cell>
        </row>
        <row r="14">
          <cell r="B14" t="str">
            <v>Permian Basin</v>
          </cell>
        </row>
        <row r="16">
          <cell r="B16" t="str">
            <v>Heart of Texas</v>
          </cell>
        </row>
        <row r="17">
          <cell r="B17" t="str">
            <v>Capital Area</v>
          </cell>
        </row>
        <row r="18">
          <cell r="B18" t="str">
            <v>Rural Capital</v>
          </cell>
        </row>
        <row r="19">
          <cell r="B19" t="str">
            <v>Brazos Valley</v>
          </cell>
        </row>
        <row r="20">
          <cell r="B20" t="str">
            <v>Deep East Texas</v>
          </cell>
        </row>
        <row r="21">
          <cell r="B21" t="str">
            <v>South East Texas</v>
          </cell>
        </row>
        <row r="22">
          <cell r="B22" t="str">
            <v>Golden Crescent</v>
          </cell>
        </row>
        <row r="23">
          <cell r="B23" t="str">
            <v>Alamo</v>
          </cell>
        </row>
        <row r="24">
          <cell r="B24" t="str">
            <v>South Texas</v>
          </cell>
        </row>
        <row r="25">
          <cell r="B25" t="str">
            <v>Coastal Bend</v>
          </cell>
        </row>
        <row r="26">
          <cell r="B26" t="str">
            <v>Lower Rio Grande Valley</v>
          </cell>
        </row>
        <row r="27">
          <cell r="B27" t="str">
            <v>Cameron County</v>
          </cell>
        </row>
        <row r="28">
          <cell r="B28" t="str">
            <v>Texoma</v>
          </cell>
        </row>
        <row r="29">
          <cell r="B29" t="str">
            <v xml:space="preserve">Central Texas  </v>
          </cell>
        </row>
        <row r="30">
          <cell r="B30" t="str">
            <v>Middle Rio Grande</v>
          </cell>
        </row>
        <row r="31">
          <cell r="B31" t="str">
            <v xml:space="preserve">Gulf Coast </v>
          </cell>
        </row>
      </sheetData>
      <sheetData sheetId="38">
        <row r="3">
          <cell r="L3">
            <v>1328536</v>
          </cell>
          <cell r="N3">
            <v>664268</v>
          </cell>
        </row>
        <row r="4">
          <cell r="L4">
            <v>1285974</v>
          </cell>
          <cell r="N4">
            <v>642987</v>
          </cell>
        </row>
        <row r="5">
          <cell r="L5">
            <v>588918</v>
          </cell>
          <cell r="N5">
            <v>294459</v>
          </cell>
        </row>
        <row r="6">
          <cell r="L6">
            <v>5628806</v>
          </cell>
          <cell r="N6">
            <v>2814403</v>
          </cell>
        </row>
        <row r="7">
          <cell r="L7">
            <v>5699682</v>
          </cell>
          <cell r="N7">
            <v>2849841</v>
          </cell>
        </row>
        <row r="8">
          <cell r="L8">
            <v>9084068</v>
          </cell>
          <cell r="N8">
            <v>4542034</v>
          </cell>
        </row>
        <row r="9">
          <cell r="L9">
            <v>872306</v>
          </cell>
          <cell r="N9">
            <v>436153</v>
          </cell>
        </row>
        <row r="10">
          <cell r="L10">
            <v>2427478</v>
          </cell>
          <cell r="N10">
            <v>1213739</v>
          </cell>
        </row>
        <row r="11">
          <cell r="L11">
            <v>875812</v>
          </cell>
          <cell r="N11">
            <v>437906</v>
          </cell>
        </row>
        <row r="12">
          <cell r="L12">
            <v>3134364</v>
          </cell>
          <cell r="N12">
            <v>1567182</v>
          </cell>
        </row>
        <row r="13">
          <cell r="L13">
            <v>1297188</v>
          </cell>
          <cell r="N13">
            <v>648594</v>
          </cell>
        </row>
        <row r="14">
          <cell r="L14">
            <v>371146</v>
          </cell>
          <cell r="N14">
            <v>185573</v>
          </cell>
        </row>
        <row r="15">
          <cell r="L15">
            <v>1115940</v>
          </cell>
          <cell r="N15">
            <v>557970</v>
          </cell>
        </row>
        <row r="16">
          <cell r="L16">
            <v>2796378</v>
          </cell>
          <cell r="N16">
            <v>1398189</v>
          </cell>
        </row>
        <row r="17">
          <cell r="L17">
            <v>2007714</v>
          </cell>
          <cell r="N17">
            <v>1003857</v>
          </cell>
        </row>
        <row r="18">
          <cell r="L18">
            <v>930292</v>
          </cell>
          <cell r="N18">
            <v>465146</v>
          </cell>
        </row>
        <row r="19">
          <cell r="L19">
            <v>1155564</v>
          </cell>
          <cell r="N19">
            <v>577782</v>
          </cell>
        </row>
        <row r="20">
          <cell r="L20">
            <v>1152308</v>
          </cell>
          <cell r="N20">
            <v>576154</v>
          </cell>
        </row>
        <row r="21">
          <cell r="L21">
            <v>553930</v>
          </cell>
          <cell r="N21">
            <v>276965</v>
          </cell>
        </row>
        <row r="22">
          <cell r="L22">
            <v>7210326</v>
          </cell>
          <cell r="N22">
            <v>3605163</v>
          </cell>
        </row>
        <row r="23">
          <cell r="L23">
            <v>1530096</v>
          </cell>
          <cell r="N23">
            <v>765048</v>
          </cell>
        </row>
        <row r="24">
          <cell r="L24">
            <v>1789966</v>
          </cell>
          <cell r="N24">
            <v>894983</v>
          </cell>
        </row>
        <row r="25">
          <cell r="L25">
            <v>4886202</v>
          </cell>
          <cell r="N25">
            <v>2443101</v>
          </cell>
        </row>
        <row r="26">
          <cell r="L26">
            <v>2034584</v>
          </cell>
          <cell r="N26">
            <v>1017292</v>
          </cell>
        </row>
        <row r="27">
          <cell r="L27">
            <v>541394</v>
          </cell>
          <cell r="N27">
            <v>270697</v>
          </cell>
        </row>
        <row r="28">
          <cell r="L28">
            <v>1455694</v>
          </cell>
          <cell r="N28">
            <v>727847</v>
          </cell>
        </row>
        <row r="29">
          <cell r="L29">
            <v>688572</v>
          </cell>
          <cell r="N29">
            <v>344286</v>
          </cell>
        </row>
        <row r="30">
          <cell r="L30">
            <v>20262810</v>
          </cell>
          <cell r="N30">
            <v>10131405</v>
          </cell>
        </row>
        <row r="31">
          <cell r="L31">
            <v>82706048</v>
          </cell>
          <cell r="N31">
            <v>41353024</v>
          </cell>
        </row>
      </sheetData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A45F-0F89-42ED-BCFC-5C7F68F8B92F}">
  <sheetPr>
    <tabColor theme="9" tint="-0.249977111117893"/>
    <pageSetUpPr fitToPage="1"/>
  </sheetPr>
  <dimension ref="A1:Z57"/>
  <sheetViews>
    <sheetView tabSelected="1" workbookViewId="0">
      <selection activeCell="A6" sqref="A6:L6"/>
    </sheetView>
  </sheetViews>
  <sheetFormatPr defaultColWidth="0" defaultRowHeight="15" customHeight="1" zeroHeight="1" x14ac:dyDescent="0.25"/>
  <cols>
    <col min="1" max="12" width="9.140625" customWidth="1"/>
    <col min="13" max="13" width="2.7109375" customWidth="1"/>
    <col min="27" max="16384" width="9.140625" hidden="1"/>
  </cols>
  <sheetData>
    <row r="1" spans="1:26" x14ac:dyDescent="0.25">
      <c r="A1" s="55" t="s">
        <v>30</v>
      </c>
    </row>
    <row r="2" spans="1:26" x14ac:dyDescent="0.25">
      <c r="A2" s="55" t="s">
        <v>31</v>
      </c>
      <c r="B2" s="56" t="s">
        <v>52</v>
      </c>
      <c r="F2" s="57"/>
    </row>
    <row r="3" spans="1:26" x14ac:dyDescent="0.25">
      <c r="A3" s="55" t="s">
        <v>32</v>
      </c>
    </row>
    <row r="4" spans="1:26" x14ac:dyDescent="0.25">
      <c r="A4" s="55" t="s">
        <v>33</v>
      </c>
    </row>
    <row r="5" spans="1:26" ht="63.75" customHeight="1" x14ac:dyDescent="0.25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31.5" customHeight="1" x14ac:dyDescent="0.25">
      <c r="A6" s="58" t="s">
        <v>50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7"/>
      <c r="N6" s="57"/>
      <c r="O6" s="57"/>
    </row>
    <row r="7" spans="1:26" ht="15.75" x14ac:dyDescent="0.25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26" ht="28.5" customHeight="1" x14ac:dyDescent="0.25">
      <c r="A8" s="61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6" x14ac:dyDescent="0.25">
      <c r="A9" s="55" t="s">
        <v>36</v>
      </c>
    </row>
    <row r="10" spans="1:26" ht="51" customHeight="1" x14ac:dyDescent="0.25">
      <c r="A10" s="61" t="s">
        <v>37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26" x14ac:dyDescent="0.25">
      <c r="A11" s="55" t="s">
        <v>38</v>
      </c>
    </row>
    <row r="12" spans="1:26" x14ac:dyDescent="0.25">
      <c r="A12" s="62" t="s">
        <v>39</v>
      </c>
    </row>
    <row r="13" spans="1:26" x14ac:dyDescent="0.25">
      <c r="A13" s="55" t="s">
        <v>40</v>
      </c>
    </row>
    <row r="14" spans="1:26" x14ac:dyDescent="0.25">
      <c r="A14" s="62" t="s">
        <v>41</v>
      </c>
    </row>
    <row r="15" spans="1:26" ht="8.25" customHeight="1" x14ac:dyDescent="0.25"/>
    <row r="16" spans="1:26" x14ac:dyDescent="0.25"/>
    <row r="17" x14ac:dyDescent="0.25"/>
    <row r="18" x14ac:dyDescent="0.25"/>
    <row r="19" x14ac:dyDescent="0.25"/>
    <row r="20" x14ac:dyDescent="0.25"/>
    <row r="2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</sheetData>
  <mergeCells count="5">
    <mergeCell ref="A5:L5"/>
    <mergeCell ref="A6:L6"/>
    <mergeCell ref="A7:K7"/>
    <mergeCell ref="A8:L8"/>
    <mergeCell ref="A10:L10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3151-905A-463B-86FE-5A58A5AA0EED}">
  <sheetPr>
    <tabColor rgb="FFFFFF00"/>
    <pageSetUpPr fitToPage="1"/>
  </sheetPr>
  <dimension ref="A1:L75"/>
  <sheetViews>
    <sheetView showGridLines="0" workbookViewId="0">
      <selection activeCell="D4" sqref="D4"/>
    </sheetView>
  </sheetViews>
  <sheetFormatPr defaultColWidth="0" defaultRowHeight="0" customHeight="1" zeroHeight="1" x14ac:dyDescent="0.25"/>
  <cols>
    <col min="1" max="1" width="21.42578125" style="18" customWidth="1"/>
    <col min="2" max="2" width="38.140625" style="18" customWidth="1"/>
    <col min="3" max="4" width="27.140625" style="18" customWidth="1"/>
    <col min="5" max="5" width="1" style="18" customWidth="1"/>
    <col min="6" max="7" width="12.7109375" style="18" hidden="1"/>
    <col min="8" max="12" width="0" style="18" hidden="1"/>
    <col min="13" max="16384" width="9.140625" style="18" hidden="1"/>
  </cols>
  <sheetData>
    <row r="1" spans="1:11" ht="20.100000000000001" customHeight="1" x14ac:dyDescent="0.25">
      <c r="A1" s="17" t="s">
        <v>0</v>
      </c>
      <c r="D1" s="19"/>
    </row>
    <row r="2" spans="1:11" ht="20.100000000000001" customHeight="1" x14ac:dyDescent="0.25">
      <c r="A2" s="20" t="s">
        <v>10</v>
      </c>
      <c r="E2" s="21"/>
    </row>
    <row r="3" spans="1:11" ht="20.100000000000001" customHeight="1" x14ac:dyDescent="0.25">
      <c r="A3" s="22" t="s">
        <v>11</v>
      </c>
      <c r="E3" s="17"/>
    </row>
    <row r="4" spans="1:11" ht="20.100000000000001" customHeight="1" x14ac:dyDescent="0.25">
      <c r="A4" s="83" t="s">
        <v>48</v>
      </c>
      <c r="B4" s="83"/>
      <c r="C4" s="25"/>
      <c r="D4" s="23"/>
    </row>
    <row r="5" spans="1:11" ht="38.25" customHeight="1" x14ac:dyDescent="0.25">
      <c r="A5" s="26" t="s">
        <v>12</v>
      </c>
      <c r="B5" s="23"/>
      <c r="C5" s="23"/>
      <c r="D5" s="89"/>
      <c r="E5" s="89"/>
      <c r="F5" s="27"/>
    </row>
    <row r="6" spans="1:11" ht="20.100000000000001" customHeight="1" x14ac:dyDescent="0.25">
      <c r="A6" s="28" t="s">
        <v>13</v>
      </c>
      <c r="B6" s="29"/>
      <c r="C6" s="30" t="s">
        <v>3</v>
      </c>
      <c r="D6" s="30" t="s">
        <v>14</v>
      </c>
      <c r="E6" s="27"/>
      <c r="F6" s="27"/>
    </row>
    <row r="7" spans="1:11" ht="20.100000000000001" customHeight="1" x14ac:dyDescent="0.25">
      <c r="A7" s="31"/>
      <c r="B7" s="32"/>
      <c r="C7" s="38" t="s">
        <v>15</v>
      </c>
      <c r="D7" s="33" t="s">
        <v>15</v>
      </c>
    </row>
    <row r="8" spans="1:11" ht="20.100000000000001" customHeight="1" x14ac:dyDescent="0.25">
      <c r="C8" s="24" t="s">
        <v>16</v>
      </c>
      <c r="D8" s="34">
        <f>SUM(D7:D7)</f>
        <v>0</v>
      </c>
    </row>
    <row r="9" spans="1:11" ht="20.100000000000001" customHeight="1" x14ac:dyDescent="0.25">
      <c r="A9" s="26" t="s">
        <v>17</v>
      </c>
      <c r="B9" s="23"/>
      <c r="C9" s="23"/>
      <c r="D9" s="23"/>
    </row>
    <row r="10" spans="1:11" ht="20.100000000000001" customHeight="1" x14ac:dyDescent="0.25">
      <c r="A10" s="28" t="s">
        <v>13</v>
      </c>
      <c r="B10" s="29"/>
      <c r="C10" s="30" t="s">
        <v>3</v>
      </c>
      <c r="D10" s="30" t="s">
        <v>14</v>
      </c>
    </row>
    <row r="11" spans="1:11" ht="20.100000000000001" customHeight="1" x14ac:dyDescent="0.25">
      <c r="A11" s="36" t="s">
        <v>18</v>
      </c>
      <c r="B11" s="37"/>
      <c r="C11" s="38" t="s">
        <v>19</v>
      </c>
      <c r="D11" s="33">
        <v>90000</v>
      </c>
    </row>
    <row r="12" spans="1:11" ht="20.100000000000001" customHeight="1" x14ac:dyDescent="0.25">
      <c r="A12" s="36" t="s">
        <v>20</v>
      </c>
      <c r="B12" s="37"/>
      <c r="C12" s="38" t="s">
        <v>21</v>
      </c>
      <c r="D12" s="33">
        <v>245000</v>
      </c>
    </row>
    <row r="13" spans="1:11" ht="20.100000000000001" customHeight="1" x14ac:dyDescent="0.25">
      <c r="A13" s="39"/>
      <c r="B13" s="39"/>
      <c r="C13" s="35" t="s">
        <v>16</v>
      </c>
      <c r="D13" s="34">
        <f>SUM(D11:D12)</f>
        <v>335000</v>
      </c>
    </row>
    <row r="14" spans="1:11" ht="20.100000000000001" customHeight="1" x14ac:dyDescent="0.25">
      <c r="A14" s="39"/>
      <c r="B14" s="39"/>
      <c r="C14" s="40"/>
      <c r="D14" s="40"/>
    </row>
    <row r="15" spans="1:11" ht="20.100000000000001" customHeight="1" x14ac:dyDescent="0.25">
      <c r="B15" s="65" t="s">
        <v>22</v>
      </c>
      <c r="C15" s="65"/>
      <c r="D15" s="65"/>
      <c r="I15" s="19"/>
    </row>
    <row r="16" spans="1:11" ht="40.5" customHeight="1" x14ac:dyDescent="0.25">
      <c r="A16" s="30" t="s">
        <v>3</v>
      </c>
      <c r="B16" s="30" t="s">
        <v>23</v>
      </c>
      <c r="C16" s="30" t="s">
        <v>24</v>
      </c>
      <c r="D16" s="53" t="s">
        <v>29</v>
      </c>
      <c r="F16" s="41"/>
      <c r="I16" s="40"/>
      <c r="J16" s="40"/>
      <c r="K16" s="42"/>
    </row>
    <row r="17" spans="1:11" ht="20.100000000000001" customHeight="1" x14ac:dyDescent="0.25">
      <c r="A17" s="30" t="s">
        <v>25</v>
      </c>
      <c r="B17" s="43">
        <f>'[1]FY20 Allocations'!N31</f>
        <v>41353024</v>
      </c>
      <c r="C17" s="43">
        <f>'[1]Notebook Summary'!E36</f>
        <v>45347650</v>
      </c>
      <c r="D17" s="54">
        <v>3994626</v>
      </c>
      <c r="E17" s="45">
        <f>C17-C4-'[1]CommNtbkMatl 02.25.2020'!D66</f>
        <v>305000</v>
      </c>
      <c r="F17" s="18" t="s">
        <v>26</v>
      </c>
      <c r="I17" s="40"/>
      <c r="J17" s="40"/>
      <c r="K17" s="46"/>
    </row>
    <row r="18" spans="1:11" ht="20.100000000000001" customHeight="1" x14ac:dyDescent="0.25">
      <c r="A18" s="30" t="s">
        <v>27</v>
      </c>
      <c r="B18" s="47">
        <f>'[1]FY20 Allocations'!L31</f>
        <v>82706048</v>
      </c>
      <c r="C18" s="47">
        <f>'[1]Notebook Summary'!F36</f>
        <v>82706048</v>
      </c>
      <c r="D18" s="44">
        <f>B18-C18</f>
        <v>0</v>
      </c>
      <c r="I18" s="46"/>
      <c r="J18" s="40"/>
      <c r="K18" s="42"/>
    </row>
    <row r="19" spans="1:11" ht="15" hidden="1" x14ac:dyDescent="0.25">
      <c r="B19" s="48" t="s">
        <v>28</v>
      </c>
    </row>
    <row r="20" spans="1:11" ht="15" hidden="1" x14ac:dyDescent="0.25">
      <c r="A20" s="23"/>
    </row>
    <row r="21" spans="1:11" ht="15" hidden="1" x14ac:dyDescent="0.25"/>
    <row r="22" spans="1:11" ht="15" hidden="1" x14ac:dyDescent="0.25"/>
    <row r="23" spans="1:11" ht="15" hidden="1" x14ac:dyDescent="0.25">
      <c r="C23" s="41"/>
    </row>
    <row r="24" spans="1:11" ht="15" hidden="1" x14ac:dyDescent="0.25">
      <c r="B24" s="49"/>
      <c r="C24" s="50"/>
    </row>
    <row r="25" spans="1:11" ht="15" hidden="1" x14ac:dyDescent="0.25">
      <c r="C25" s="51"/>
    </row>
    <row r="26" spans="1:11" ht="15" hidden="1" x14ac:dyDescent="0.25">
      <c r="C26" s="52"/>
    </row>
    <row r="27" spans="1:11" ht="0" hidden="1" customHeight="1" x14ac:dyDescent="0.25"/>
    <row r="28" spans="1:11" ht="0" hidden="1" customHeight="1" x14ac:dyDescent="0.25"/>
    <row r="29" spans="1:11" ht="0" hidden="1" customHeight="1" x14ac:dyDescent="0.25"/>
    <row r="30" spans="1:11" ht="0" hidden="1" customHeight="1" x14ac:dyDescent="0.25"/>
    <row r="31" spans="1:11" ht="0" hidden="1" customHeight="1" x14ac:dyDescent="0.25"/>
    <row r="32" spans="1:11" ht="0" hidden="1" customHeight="1" x14ac:dyDescent="0.25"/>
    <row r="33" ht="0" hidden="1" customHeight="1" x14ac:dyDescent="0.25"/>
    <row r="34" ht="0" hidden="1" customHeight="1" x14ac:dyDescent="0.25"/>
    <row r="35" ht="0" hidden="1" customHeight="1" x14ac:dyDescent="0.25"/>
    <row r="36" ht="0" hidden="1" customHeight="1" x14ac:dyDescent="0.25"/>
    <row r="37" ht="0" hidden="1" customHeight="1" x14ac:dyDescent="0.25"/>
    <row r="38" ht="0" hidden="1" customHeight="1" x14ac:dyDescent="0.25"/>
    <row r="39" ht="0" hidden="1" customHeight="1" x14ac:dyDescent="0.25"/>
    <row r="40" ht="0" hidden="1" customHeight="1" x14ac:dyDescent="0.25"/>
    <row r="41" ht="0" hidden="1" customHeight="1" x14ac:dyDescent="0.25"/>
    <row r="42" ht="0" hidden="1" customHeight="1" x14ac:dyDescent="0.25"/>
    <row r="43" ht="0" hidden="1" customHeight="1" x14ac:dyDescent="0.25"/>
    <row r="44" ht="0" hidden="1" customHeight="1" x14ac:dyDescent="0.25"/>
    <row r="45" ht="0" hidden="1" customHeight="1" x14ac:dyDescent="0.25"/>
    <row r="46" ht="0" hidden="1" customHeight="1" x14ac:dyDescent="0.25"/>
    <row r="47" ht="0" hidden="1" customHeight="1" x14ac:dyDescent="0.25"/>
    <row r="48" ht="0" hidden="1" customHeight="1" x14ac:dyDescent="0.25"/>
    <row r="49" ht="0" hidden="1" customHeight="1" x14ac:dyDescent="0.25"/>
    <row r="50" ht="0" hidden="1" customHeight="1" x14ac:dyDescent="0.25"/>
    <row r="51" ht="0" hidden="1" customHeight="1" x14ac:dyDescent="0.25"/>
    <row r="52" ht="0" hidden="1" customHeight="1" x14ac:dyDescent="0.25"/>
    <row r="53" ht="0" hidden="1" customHeight="1" x14ac:dyDescent="0.25"/>
    <row r="54" ht="0" hidden="1" customHeight="1" x14ac:dyDescent="0.25"/>
    <row r="55" ht="0" hidden="1" customHeight="1" x14ac:dyDescent="0.25"/>
    <row r="56" ht="0" hidden="1" customHeight="1" x14ac:dyDescent="0.25"/>
    <row r="57" ht="0" hidden="1" customHeight="1" x14ac:dyDescent="0.25"/>
    <row r="58" ht="0" hidden="1" customHeight="1" x14ac:dyDescent="0.25"/>
    <row r="59" ht="0" hidden="1" customHeight="1" x14ac:dyDescent="0.25"/>
    <row r="60" ht="0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</sheetData>
  <mergeCells count="7">
    <mergeCell ref="B15:D15"/>
    <mergeCell ref="A4:B4"/>
    <mergeCell ref="A6:B6"/>
    <mergeCell ref="A7:B7"/>
    <mergeCell ref="A10:B10"/>
    <mergeCell ref="A11:B11"/>
    <mergeCell ref="A12:B12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4F26-A3F6-4BBE-9112-0D6E895A5F62}">
  <sheetPr>
    <tabColor rgb="FF0070C0"/>
    <pageSetUpPr fitToPage="1"/>
  </sheetPr>
  <dimension ref="A1:M47"/>
  <sheetViews>
    <sheetView showGridLines="0" workbookViewId="0">
      <selection activeCell="E6" sqref="E6"/>
    </sheetView>
  </sheetViews>
  <sheetFormatPr defaultColWidth="0" defaultRowHeight="15" zeroHeight="1" x14ac:dyDescent="0.25"/>
  <cols>
    <col min="1" max="1" width="9.140625" customWidth="1"/>
    <col min="2" max="2" width="26.7109375" customWidth="1"/>
    <col min="3" max="3" width="19.5703125" customWidth="1"/>
    <col min="4" max="4" width="19.42578125" customWidth="1"/>
    <col min="5" max="8" width="19.5703125" customWidth="1"/>
    <col min="9" max="9" width="15.7109375" customWidth="1"/>
    <col min="10" max="10" width="1.28515625" customWidth="1"/>
    <col min="11" max="11" width="18.85546875" hidden="1"/>
    <col min="12" max="12" width="9.140625" hidden="1"/>
    <col min="13" max="13" width="16.7109375" hidden="1"/>
    <col min="14" max="16384" width="9.140625" hidden="1"/>
  </cols>
  <sheetData>
    <row r="1" spans="1:13" ht="15.75" x14ac:dyDescent="0.25">
      <c r="A1" s="1" t="s">
        <v>0</v>
      </c>
    </row>
    <row r="2" spans="1:13" ht="15.75" x14ac:dyDescent="0.25">
      <c r="A2" s="1" t="s">
        <v>1</v>
      </c>
    </row>
    <row r="3" spans="1:13" s="88" customFormat="1" ht="37.5" customHeight="1" x14ac:dyDescent="0.25">
      <c r="A3" s="84" t="s">
        <v>49</v>
      </c>
      <c r="B3" s="85"/>
      <c r="C3" s="86">
        <f>'[1]CommNtbkMatl 03.31.2020'!C3</f>
        <v>43921</v>
      </c>
      <c r="D3" s="87"/>
    </row>
    <row r="4" spans="1:13" ht="52.5" customHeight="1" x14ac:dyDescent="0.25">
      <c r="A4" s="63" t="s">
        <v>2</v>
      </c>
      <c r="B4" s="64" t="s">
        <v>3</v>
      </c>
      <c r="C4" s="4" t="s">
        <v>42</v>
      </c>
      <c r="D4" s="3" t="s">
        <v>43</v>
      </c>
      <c r="E4" s="3" t="s">
        <v>44</v>
      </c>
      <c r="F4" s="3" t="s">
        <v>45</v>
      </c>
      <c r="G4" s="3" t="s">
        <v>46</v>
      </c>
      <c r="H4" s="3" t="s">
        <v>47</v>
      </c>
      <c r="I4" s="63" t="s">
        <v>4</v>
      </c>
      <c r="K4" s="2"/>
    </row>
    <row r="5" spans="1:13" s="2" customFormat="1" ht="15.75" x14ac:dyDescent="0.25">
      <c r="A5" s="69">
        <v>1</v>
      </c>
      <c r="B5" s="70" t="str">
        <f>'[1]FY20 CC Local Match Summary'!B4</f>
        <v>Panhandle</v>
      </c>
      <c r="C5" s="71">
        <f>'[1]FY20 Allocations'!N3</f>
        <v>664268</v>
      </c>
      <c r="D5" s="72">
        <f>'[1]FY20 Allocations'!L3</f>
        <v>1328536</v>
      </c>
      <c r="E5" s="71">
        <f>'[1]01 Panhandle'!R4</f>
        <v>791000</v>
      </c>
      <c r="F5" s="71">
        <v>1328536</v>
      </c>
      <c r="G5" s="67">
        <v>126732</v>
      </c>
      <c r="H5" s="66">
        <f t="shared" ref="H5:H32" si="0">IF(D5-F5&gt;=0, D5-F5,"-")</f>
        <v>0</v>
      </c>
      <c r="I5" s="68">
        <f t="shared" ref="I5:I33" si="1">E5/C5</f>
        <v>1.190784442423841</v>
      </c>
      <c r="M5" s="5"/>
    </row>
    <row r="6" spans="1:13" s="2" customFormat="1" ht="15.75" x14ac:dyDescent="0.25">
      <c r="A6" s="69">
        <v>2</v>
      </c>
      <c r="B6" s="70" t="str">
        <f>'[1]FY20 CC Local Match Summary'!B5</f>
        <v>South Plains</v>
      </c>
      <c r="C6" s="71">
        <f>'[1]FY20 Allocations'!N4</f>
        <v>642987</v>
      </c>
      <c r="D6" s="72">
        <f>'[1]FY20 Allocations'!L4</f>
        <v>1285974</v>
      </c>
      <c r="E6" s="71">
        <f>'[1]02 South Plains'!R4</f>
        <v>642987</v>
      </c>
      <c r="F6" s="71">
        <f>'[1]02 South Plains'!V4</f>
        <v>1285974</v>
      </c>
      <c r="G6" s="66">
        <f t="shared" ref="G6" si="2">C6-E6</f>
        <v>0</v>
      </c>
      <c r="H6" s="66">
        <f t="shared" si="0"/>
        <v>0</v>
      </c>
      <c r="I6" s="68">
        <f t="shared" si="1"/>
        <v>1</v>
      </c>
      <c r="M6" s="6"/>
    </row>
    <row r="7" spans="1:13" s="2" customFormat="1" ht="15.75" x14ac:dyDescent="0.25">
      <c r="A7" s="69">
        <v>3</v>
      </c>
      <c r="B7" s="70" t="str">
        <f>'[1]FY20 CC Local Match Summary'!B6</f>
        <v xml:space="preserve">North Texas </v>
      </c>
      <c r="C7" s="71">
        <f>'[1]FY20 Allocations'!N5</f>
        <v>294459</v>
      </c>
      <c r="D7" s="72">
        <f>'[1]FY20 Allocations'!L5</f>
        <v>588918</v>
      </c>
      <c r="E7" s="71">
        <f>'[1]03 North TX'!R4</f>
        <v>295457</v>
      </c>
      <c r="F7" s="71">
        <v>588918</v>
      </c>
      <c r="G7" s="67">
        <v>998</v>
      </c>
      <c r="H7" s="66">
        <f t="shared" si="0"/>
        <v>0</v>
      </c>
      <c r="I7" s="68">
        <f t="shared" si="1"/>
        <v>1.003389266417396</v>
      </c>
      <c r="M7" s="6"/>
    </row>
    <row r="8" spans="1:13" s="2" customFormat="1" ht="15.75" x14ac:dyDescent="0.25">
      <c r="A8" s="69">
        <v>4</v>
      </c>
      <c r="B8" s="70" t="str">
        <f>'[1]FY20 CC Local Match Summary'!B7</f>
        <v>North Central Texas</v>
      </c>
      <c r="C8" s="71">
        <f>'[1]FY20 Allocations'!N6</f>
        <v>2814403</v>
      </c>
      <c r="D8" s="72">
        <f>'[1]FY20 Allocations'!L6</f>
        <v>5628806</v>
      </c>
      <c r="E8" s="71">
        <f>'[1]04 N. Central TX'!R4</f>
        <v>3001421</v>
      </c>
      <c r="F8" s="71">
        <v>5628806</v>
      </c>
      <c r="G8" s="67">
        <v>187018</v>
      </c>
      <c r="H8" s="72">
        <f t="shared" si="0"/>
        <v>0</v>
      </c>
      <c r="I8" s="73">
        <f>E8/C8</f>
        <v>1.0664503271208849</v>
      </c>
      <c r="M8" s="6"/>
    </row>
    <row r="9" spans="1:13" s="2" customFormat="1" ht="15.75" x14ac:dyDescent="0.25">
      <c r="A9" s="69">
        <v>5</v>
      </c>
      <c r="B9" s="70" t="str">
        <f>'[1]FY20 CC Local Match Summary'!B8</f>
        <v>Tarrant County</v>
      </c>
      <c r="C9" s="71">
        <f>'[1]FY20 Allocations'!N7</f>
        <v>2849841</v>
      </c>
      <c r="D9" s="72">
        <f>'[1]FY20 Allocations'!L7</f>
        <v>5699682</v>
      </c>
      <c r="E9" s="71">
        <f>'[1]05 Tarrant'!R4</f>
        <v>3646442</v>
      </c>
      <c r="F9" s="71">
        <v>5699682</v>
      </c>
      <c r="G9" s="67">
        <v>796601</v>
      </c>
      <c r="H9" s="72">
        <f t="shared" si="0"/>
        <v>0</v>
      </c>
      <c r="I9" s="73">
        <f t="shared" si="1"/>
        <v>1.27952471734388</v>
      </c>
      <c r="M9" s="6"/>
    </row>
    <row r="10" spans="1:13" s="2" customFormat="1" ht="15.75" x14ac:dyDescent="0.25">
      <c r="A10" s="75">
        <v>6</v>
      </c>
      <c r="B10" s="76" t="str">
        <f>'[1]FY20 CC Local Match Summary'!B9</f>
        <v xml:space="preserve">Dallas County    </v>
      </c>
      <c r="C10" s="71">
        <f>'[1]FY20 Allocations'!N8</f>
        <v>4542034</v>
      </c>
      <c r="D10" s="72">
        <f>'[1]FY20 Allocations'!L8</f>
        <v>9084068</v>
      </c>
      <c r="E10" s="71">
        <f>'[1]06 Dallas'!R4</f>
        <v>4542034</v>
      </c>
      <c r="F10" s="71">
        <f>'[1]06 Dallas'!V4</f>
        <v>9084068</v>
      </c>
      <c r="G10" s="66">
        <f t="shared" ref="G10:G32" si="3">C10-E10</f>
        <v>0</v>
      </c>
      <c r="H10" s="66">
        <f t="shared" si="0"/>
        <v>0</v>
      </c>
      <c r="I10" s="68">
        <f t="shared" si="1"/>
        <v>1</v>
      </c>
      <c r="M10" s="6"/>
    </row>
    <row r="11" spans="1:13" s="2" customFormat="1" ht="15.75" x14ac:dyDescent="0.25">
      <c r="A11" s="69">
        <v>7</v>
      </c>
      <c r="B11" s="70" t="str">
        <f>'[1]FY20 CC Local Match Summary'!B10</f>
        <v xml:space="preserve">North East Texas </v>
      </c>
      <c r="C11" s="71">
        <f>'[1]FY20 Allocations'!N9</f>
        <v>436153</v>
      </c>
      <c r="D11" s="72">
        <f>'[1]FY20 Allocations'!L9</f>
        <v>872306</v>
      </c>
      <c r="E11" s="71">
        <f>'[1]07 North East TX'!R4</f>
        <v>436153</v>
      </c>
      <c r="F11" s="71">
        <f>'[1]07 North East TX'!V4</f>
        <v>872306</v>
      </c>
      <c r="G11" s="66">
        <f t="shared" si="3"/>
        <v>0</v>
      </c>
      <c r="H11" s="66">
        <f t="shared" si="0"/>
        <v>0</v>
      </c>
      <c r="I11" s="68">
        <f t="shared" si="1"/>
        <v>1</v>
      </c>
      <c r="M11" s="6"/>
    </row>
    <row r="12" spans="1:13" s="2" customFormat="1" ht="15.75" x14ac:dyDescent="0.25">
      <c r="A12" s="69">
        <v>8</v>
      </c>
      <c r="B12" s="70" t="str">
        <f>'[1]FY20 CC Local Match Summary'!B11</f>
        <v>East Texas</v>
      </c>
      <c r="C12" s="71">
        <f>'[1]FY20 Allocations'!N10</f>
        <v>1213739</v>
      </c>
      <c r="D12" s="72">
        <f>'[1]FY20 Allocations'!L10</f>
        <v>2427478</v>
      </c>
      <c r="E12" s="71">
        <f>'[1]08 East TX'!R4</f>
        <v>1213739</v>
      </c>
      <c r="F12" s="71">
        <f>'[1]08 East TX'!V4</f>
        <v>2427478</v>
      </c>
      <c r="G12" s="72">
        <f t="shared" si="3"/>
        <v>0</v>
      </c>
      <c r="H12" s="72">
        <f t="shared" si="0"/>
        <v>0</v>
      </c>
      <c r="I12" s="73">
        <f t="shared" si="1"/>
        <v>1</v>
      </c>
      <c r="M12" s="6"/>
    </row>
    <row r="13" spans="1:13" s="2" customFormat="1" ht="15.75" x14ac:dyDescent="0.25">
      <c r="A13" s="69">
        <v>9</v>
      </c>
      <c r="B13" s="70" t="str">
        <f>'[1]FY20 CC Local Match Summary'!B12</f>
        <v>West Central Texas</v>
      </c>
      <c r="C13" s="71">
        <f>'[1]FY20 Allocations'!N11</f>
        <v>437906</v>
      </c>
      <c r="D13" s="72">
        <f>'[1]FY20 Allocations'!L11</f>
        <v>875812</v>
      </c>
      <c r="E13" s="71">
        <f>'[1]09 West Central'!R4</f>
        <v>841993</v>
      </c>
      <c r="F13" s="71">
        <v>875812</v>
      </c>
      <c r="G13" s="67">
        <v>404087</v>
      </c>
      <c r="H13" s="66">
        <f t="shared" si="0"/>
        <v>0</v>
      </c>
      <c r="I13" s="68">
        <f t="shared" si="1"/>
        <v>1.9227710969934186</v>
      </c>
      <c r="M13" s="6"/>
    </row>
    <row r="14" spans="1:13" s="2" customFormat="1" ht="15.75" x14ac:dyDescent="0.25">
      <c r="A14" s="77" t="s">
        <v>5</v>
      </c>
      <c r="B14" s="78" t="str">
        <f>'[1]FY20 CC Local Match Summary'!B13</f>
        <v>Borderplex</v>
      </c>
      <c r="C14" s="79">
        <f>'[1]FY20 Allocations'!N12</f>
        <v>1567182</v>
      </c>
      <c r="D14" s="80">
        <f>'[1]FY20 Allocations'!L12</f>
        <v>3134364</v>
      </c>
      <c r="E14" s="79">
        <f>'[1]10 Borderplex'!R4</f>
        <v>1732892</v>
      </c>
      <c r="F14" s="79">
        <v>3134364</v>
      </c>
      <c r="G14" s="81">
        <v>165710</v>
      </c>
      <c r="H14" s="80">
        <f t="shared" si="0"/>
        <v>0</v>
      </c>
      <c r="I14" s="82">
        <f t="shared" si="1"/>
        <v>1.1057375595176566</v>
      </c>
      <c r="M14" s="6"/>
    </row>
    <row r="15" spans="1:13" s="2" customFormat="1" ht="15.75" x14ac:dyDescent="0.25">
      <c r="A15" s="69">
        <v>11</v>
      </c>
      <c r="B15" s="70" t="str">
        <f>'[1]FY20 CC Local Match Summary'!B14</f>
        <v>Permian Basin</v>
      </c>
      <c r="C15" s="71">
        <f>'[1]FY20 Allocations'!N13</f>
        <v>648594</v>
      </c>
      <c r="D15" s="72">
        <f>'[1]FY20 Allocations'!L13</f>
        <v>1297188</v>
      </c>
      <c r="E15" s="71">
        <f>'[1]11 Permian Basin'!R4</f>
        <v>648594</v>
      </c>
      <c r="F15" s="71">
        <f>'[1]11 Permian Basin'!V4</f>
        <v>1297188</v>
      </c>
      <c r="G15" s="72">
        <f t="shared" si="3"/>
        <v>0</v>
      </c>
      <c r="H15" s="72">
        <f t="shared" si="0"/>
        <v>0</v>
      </c>
      <c r="I15" s="73">
        <f t="shared" si="1"/>
        <v>1</v>
      </c>
      <c r="M15" s="6"/>
    </row>
    <row r="16" spans="1:13" s="2" customFormat="1" ht="15.75" x14ac:dyDescent="0.25">
      <c r="A16" s="69">
        <v>12</v>
      </c>
      <c r="B16" s="70" t="s">
        <v>6</v>
      </c>
      <c r="C16" s="71">
        <f>'[1]FY20 Allocations'!N14</f>
        <v>185573</v>
      </c>
      <c r="D16" s="72">
        <f>'[1]FY20 Allocations'!L14</f>
        <v>371146</v>
      </c>
      <c r="E16" s="71">
        <f>'[1]12 Concho Valley'!R4</f>
        <v>1038745</v>
      </c>
      <c r="F16" s="71">
        <v>371146</v>
      </c>
      <c r="G16" s="67">
        <v>853172</v>
      </c>
      <c r="H16" s="72">
        <f t="shared" si="0"/>
        <v>0</v>
      </c>
      <c r="I16" s="73">
        <f t="shared" si="1"/>
        <v>5.597500714004731</v>
      </c>
      <c r="M16" s="6"/>
    </row>
    <row r="17" spans="1:13" s="2" customFormat="1" ht="15.75" x14ac:dyDescent="0.25">
      <c r="A17" s="69">
        <v>13</v>
      </c>
      <c r="B17" s="70" t="str">
        <f>'[1]FY20 CC Local Match Summary'!B16</f>
        <v>Heart of Texas</v>
      </c>
      <c r="C17" s="71">
        <f>'[1]FY20 Allocations'!N15</f>
        <v>557970</v>
      </c>
      <c r="D17" s="72">
        <f>'[1]FY20 Allocations'!L15</f>
        <v>1115940</v>
      </c>
      <c r="E17" s="71">
        <f>'[1]13 Heart of TX'!R4</f>
        <v>557970</v>
      </c>
      <c r="F17" s="71">
        <f>'[1]13 Heart of TX'!V4</f>
        <v>1115940</v>
      </c>
      <c r="G17" s="66">
        <f t="shared" si="3"/>
        <v>0</v>
      </c>
      <c r="H17" s="66">
        <f t="shared" si="0"/>
        <v>0</v>
      </c>
      <c r="I17" s="68">
        <f t="shared" si="1"/>
        <v>1</v>
      </c>
      <c r="M17" s="6"/>
    </row>
    <row r="18" spans="1:13" s="2" customFormat="1" ht="15.75" x14ac:dyDescent="0.25">
      <c r="A18" s="77" t="s">
        <v>7</v>
      </c>
      <c r="B18" s="78" t="str">
        <f>'[1]FY20 CC Local Match Summary'!B17</f>
        <v>Capital Area</v>
      </c>
      <c r="C18" s="79">
        <f>'[1]FY20 Allocations'!N16</f>
        <v>1398189</v>
      </c>
      <c r="D18" s="80">
        <f>'[1]FY20 Allocations'!L16</f>
        <v>2796378</v>
      </c>
      <c r="E18" s="79">
        <f>'[1]14 Capital Area'!R4</f>
        <v>2372137</v>
      </c>
      <c r="F18" s="79">
        <v>2796378</v>
      </c>
      <c r="G18" s="81">
        <v>973948</v>
      </c>
      <c r="H18" s="80">
        <f t="shared" si="0"/>
        <v>0</v>
      </c>
      <c r="I18" s="82">
        <f t="shared" si="1"/>
        <v>1.6965782165358188</v>
      </c>
      <c r="M18" s="6"/>
    </row>
    <row r="19" spans="1:13" s="2" customFormat="1" ht="15.75" x14ac:dyDescent="0.25">
      <c r="A19" s="69">
        <v>15</v>
      </c>
      <c r="B19" s="70" t="str">
        <f>'[1]FY20 CC Local Match Summary'!B18</f>
        <v>Rural Capital</v>
      </c>
      <c r="C19" s="71">
        <f>'[1]FY20 Allocations'!N17</f>
        <v>1003857</v>
      </c>
      <c r="D19" s="72">
        <f>'[1]FY20 Allocations'!L17</f>
        <v>2007714</v>
      </c>
      <c r="E19" s="71">
        <f>'[1]15 Rural Capital'!R4</f>
        <v>1313301</v>
      </c>
      <c r="F19" s="71">
        <v>2007714</v>
      </c>
      <c r="G19" s="67">
        <v>309444</v>
      </c>
      <c r="H19" s="72">
        <f t="shared" si="0"/>
        <v>0</v>
      </c>
      <c r="I19" s="73">
        <f t="shared" si="1"/>
        <v>1.3082550602326826</v>
      </c>
      <c r="M19" s="6"/>
    </row>
    <row r="20" spans="1:13" s="2" customFormat="1" ht="15.75" x14ac:dyDescent="0.25">
      <c r="A20" s="69">
        <v>16</v>
      </c>
      <c r="B20" s="70" t="str">
        <f>'[1]FY20 CC Local Match Summary'!B19</f>
        <v>Brazos Valley</v>
      </c>
      <c r="C20" s="71">
        <f>'[1]FY20 Allocations'!N18</f>
        <v>465146</v>
      </c>
      <c r="D20" s="72">
        <f>'[1]FY20 Allocations'!L18</f>
        <v>930292</v>
      </c>
      <c r="E20" s="71">
        <f>'[1]16 Brazos Valley'!R4</f>
        <v>465146</v>
      </c>
      <c r="F20" s="71">
        <f>'[1]16 Brazos Valley'!V4</f>
        <v>930292</v>
      </c>
      <c r="G20" s="72">
        <f t="shared" si="3"/>
        <v>0</v>
      </c>
      <c r="H20" s="72">
        <f t="shared" si="0"/>
        <v>0</v>
      </c>
      <c r="I20" s="73">
        <f t="shared" si="1"/>
        <v>1</v>
      </c>
      <c r="M20" s="6"/>
    </row>
    <row r="21" spans="1:13" s="2" customFormat="1" ht="15.75" x14ac:dyDescent="0.25">
      <c r="A21" s="69">
        <v>17</v>
      </c>
      <c r="B21" s="70" t="str">
        <f>'[1]FY20 CC Local Match Summary'!B20</f>
        <v>Deep East Texas</v>
      </c>
      <c r="C21" s="71">
        <f>'[1]FY20 Allocations'!N19</f>
        <v>577782</v>
      </c>
      <c r="D21" s="72">
        <f>'[1]FY20 Allocations'!L19</f>
        <v>1155564</v>
      </c>
      <c r="E21" s="71">
        <f>'[1]17 Deep East TX'!R4</f>
        <v>577782</v>
      </c>
      <c r="F21" s="71">
        <f>'[1]17 Deep East TX'!V4</f>
        <v>1155564</v>
      </c>
      <c r="G21" s="72">
        <f t="shared" si="3"/>
        <v>0</v>
      </c>
      <c r="H21" s="72">
        <f t="shared" si="0"/>
        <v>0</v>
      </c>
      <c r="I21" s="73">
        <f t="shared" si="1"/>
        <v>1</v>
      </c>
      <c r="M21" s="6"/>
    </row>
    <row r="22" spans="1:13" s="2" customFormat="1" ht="15.75" x14ac:dyDescent="0.25">
      <c r="A22" s="69">
        <v>18</v>
      </c>
      <c r="B22" s="70" t="str">
        <f>'[1]FY20 CC Local Match Summary'!B21</f>
        <v>South East Texas</v>
      </c>
      <c r="C22" s="71">
        <f>'[1]FY20 Allocations'!N20</f>
        <v>576154</v>
      </c>
      <c r="D22" s="72">
        <f>'[1]FY20 Allocations'!L20</f>
        <v>1152308</v>
      </c>
      <c r="E22" s="71">
        <f>'[1]18 South East TX'!R4</f>
        <v>576154</v>
      </c>
      <c r="F22" s="71">
        <f>'[1]18 South East TX'!V4</f>
        <v>1152308</v>
      </c>
      <c r="G22" s="72">
        <f t="shared" si="3"/>
        <v>0</v>
      </c>
      <c r="H22" s="72">
        <f t="shared" si="0"/>
        <v>0</v>
      </c>
      <c r="I22" s="73">
        <f t="shared" si="1"/>
        <v>1</v>
      </c>
      <c r="M22" s="6"/>
    </row>
    <row r="23" spans="1:13" s="2" customFormat="1" ht="15.75" x14ac:dyDescent="0.25">
      <c r="A23" s="69">
        <v>19</v>
      </c>
      <c r="B23" s="70" t="str">
        <f>'[1]FY20 CC Local Match Summary'!B22</f>
        <v>Golden Crescent</v>
      </c>
      <c r="C23" s="71">
        <f>'[1]FY20 Allocations'!N21</f>
        <v>276965</v>
      </c>
      <c r="D23" s="72">
        <f>'[1]FY20 Allocations'!L21</f>
        <v>553930</v>
      </c>
      <c r="E23" s="71">
        <f>'[1]19 Golden Crescent'!R4</f>
        <v>276965</v>
      </c>
      <c r="F23" s="71">
        <f>'[1]19 Golden Crescent'!V4</f>
        <v>553930</v>
      </c>
      <c r="G23" s="72">
        <f t="shared" si="3"/>
        <v>0</v>
      </c>
      <c r="H23" s="72">
        <f t="shared" si="0"/>
        <v>0</v>
      </c>
      <c r="I23" s="73">
        <f t="shared" si="1"/>
        <v>1</v>
      </c>
      <c r="M23" s="6"/>
    </row>
    <row r="24" spans="1:13" s="2" customFormat="1" ht="15.75" x14ac:dyDescent="0.25">
      <c r="A24" s="69">
        <v>20</v>
      </c>
      <c r="B24" s="70" t="str">
        <f>'[1]FY20 CC Local Match Summary'!B23</f>
        <v>Alamo</v>
      </c>
      <c r="C24" s="71">
        <f>'[1]FY20 Allocations'!N22</f>
        <v>3605163</v>
      </c>
      <c r="D24" s="72">
        <f>'[1]FY20 Allocations'!L22</f>
        <v>7210326</v>
      </c>
      <c r="E24" s="71">
        <f>'[1]20 Alamo'!R4</f>
        <v>3605163</v>
      </c>
      <c r="F24" s="71">
        <f>'[1]20 Alamo'!V4</f>
        <v>7210326</v>
      </c>
      <c r="G24" s="72">
        <f t="shared" si="3"/>
        <v>0</v>
      </c>
      <c r="H24" s="72">
        <f t="shared" si="0"/>
        <v>0</v>
      </c>
      <c r="I24" s="73">
        <f t="shared" si="1"/>
        <v>1</v>
      </c>
      <c r="M24" s="6"/>
    </row>
    <row r="25" spans="1:13" s="2" customFormat="1" ht="15.75" x14ac:dyDescent="0.25">
      <c r="A25" s="69">
        <v>21</v>
      </c>
      <c r="B25" s="70" t="str">
        <f>'[1]FY20 CC Local Match Summary'!B24</f>
        <v>South Texas</v>
      </c>
      <c r="C25" s="71">
        <f>'[1]FY20 Allocations'!N23</f>
        <v>765048</v>
      </c>
      <c r="D25" s="72">
        <f>'[1]FY20 Allocations'!L23</f>
        <v>1530096</v>
      </c>
      <c r="E25" s="71">
        <f>'[1]21 South TX'!R4</f>
        <v>765048</v>
      </c>
      <c r="F25" s="71">
        <f>'[1]21 South TX'!V4</f>
        <v>1530096</v>
      </c>
      <c r="G25" s="72">
        <f t="shared" si="3"/>
        <v>0</v>
      </c>
      <c r="H25" s="72">
        <f t="shared" si="0"/>
        <v>0</v>
      </c>
      <c r="I25" s="73">
        <f t="shared" si="1"/>
        <v>1</v>
      </c>
      <c r="M25" s="6"/>
    </row>
    <row r="26" spans="1:13" s="2" customFormat="1" ht="15.75" x14ac:dyDescent="0.25">
      <c r="A26" s="69">
        <v>22</v>
      </c>
      <c r="B26" s="70" t="str">
        <f>'[1]FY20 CC Local Match Summary'!B25</f>
        <v>Coastal Bend</v>
      </c>
      <c r="C26" s="71">
        <f>'[1]FY20 Allocations'!N24</f>
        <v>894983</v>
      </c>
      <c r="D26" s="72">
        <f>'[1]FY20 Allocations'!L24</f>
        <v>1789966</v>
      </c>
      <c r="E26" s="71">
        <f>'[1]22 Coastal Bend'!R4</f>
        <v>894983</v>
      </c>
      <c r="F26" s="71">
        <f>'[1]22 Coastal Bend'!V4</f>
        <v>1789966</v>
      </c>
      <c r="G26" s="72">
        <f t="shared" si="3"/>
        <v>0</v>
      </c>
      <c r="H26" s="72">
        <f t="shared" si="0"/>
        <v>0</v>
      </c>
      <c r="I26" s="73">
        <f t="shared" si="1"/>
        <v>1</v>
      </c>
      <c r="M26" s="6"/>
    </row>
    <row r="27" spans="1:13" s="2" customFormat="1" ht="15.75" x14ac:dyDescent="0.25">
      <c r="A27" s="69">
        <v>23</v>
      </c>
      <c r="B27" s="70" t="str">
        <f>'[1]FY20 CC Local Match Summary'!B26</f>
        <v>Lower Rio Grande Valley</v>
      </c>
      <c r="C27" s="71">
        <f>'[1]FY20 Allocations'!N25</f>
        <v>2443101</v>
      </c>
      <c r="D27" s="72">
        <f>'[1]FY20 Allocations'!L25</f>
        <v>4886202</v>
      </c>
      <c r="E27" s="71">
        <f>'[1]23 Lower Rio'!B4</f>
        <v>2451000</v>
      </c>
      <c r="F27" s="71">
        <v>4886202</v>
      </c>
      <c r="G27" s="67">
        <v>7899</v>
      </c>
      <c r="H27" s="66">
        <f t="shared" si="0"/>
        <v>0</v>
      </c>
      <c r="I27" s="68">
        <f t="shared" si="1"/>
        <v>1.0032331860205534</v>
      </c>
      <c r="M27" s="6"/>
    </row>
    <row r="28" spans="1:13" s="2" customFormat="1" ht="15.75" x14ac:dyDescent="0.25">
      <c r="A28" s="69">
        <v>24</v>
      </c>
      <c r="B28" s="70" t="str">
        <f>'[1]FY20 CC Local Match Summary'!B27</f>
        <v>Cameron County</v>
      </c>
      <c r="C28" s="71">
        <f>'[1]FY20 Allocations'!N26</f>
        <v>1017292</v>
      </c>
      <c r="D28" s="72">
        <f>'[1]FY20 Allocations'!L26</f>
        <v>2034584</v>
      </c>
      <c r="E28" s="71">
        <f>'[1]24 Cameron'!B4</f>
        <v>1112156</v>
      </c>
      <c r="F28" s="71">
        <v>2034584</v>
      </c>
      <c r="G28" s="67">
        <v>94864</v>
      </c>
      <c r="H28" s="72">
        <f t="shared" si="0"/>
        <v>0</v>
      </c>
      <c r="I28" s="73">
        <f t="shared" si="1"/>
        <v>1.0932514951459364</v>
      </c>
      <c r="M28" s="6"/>
    </row>
    <row r="29" spans="1:13" s="2" customFormat="1" ht="15.75" x14ac:dyDescent="0.25">
      <c r="A29" s="69">
        <v>25</v>
      </c>
      <c r="B29" s="70" t="str">
        <f>'[1]FY20 CC Local Match Summary'!B28</f>
        <v>Texoma</v>
      </c>
      <c r="C29" s="71">
        <f>'[1]FY20 Allocations'!N27</f>
        <v>270697</v>
      </c>
      <c r="D29" s="72">
        <f>'[1]FY20 Allocations'!L27</f>
        <v>541394</v>
      </c>
      <c r="E29" s="71">
        <f>'[1]25 Texoma'!R4</f>
        <v>270697</v>
      </c>
      <c r="F29" s="71">
        <f>'[1]25 Texoma'!V4</f>
        <v>541394</v>
      </c>
      <c r="G29" s="66">
        <f t="shared" si="3"/>
        <v>0</v>
      </c>
      <c r="H29" s="66">
        <f t="shared" si="0"/>
        <v>0</v>
      </c>
      <c r="I29" s="68">
        <f t="shared" si="1"/>
        <v>1</v>
      </c>
      <c r="M29" s="6"/>
    </row>
    <row r="30" spans="1:13" s="2" customFormat="1" ht="15.75" x14ac:dyDescent="0.25">
      <c r="A30" s="69">
        <v>26</v>
      </c>
      <c r="B30" s="70" t="str">
        <f>'[1]FY20 CC Local Match Summary'!B29</f>
        <v xml:space="preserve">Central Texas  </v>
      </c>
      <c r="C30" s="71">
        <f>'[1]FY20 Allocations'!N28</f>
        <v>727847</v>
      </c>
      <c r="D30" s="72">
        <f>'[1]FY20 Allocations'!L28</f>
        <v>1455694</v>
      </c>
      <c r="E30" s="71">
        <f>'[1]26 Central TX'!R4</f>
        <v>802000</v>
      </c>
      <c r="F30" s="71">
        <v>1455694</v>
      </c>
      <c r="G30" s="67">
        <v>74153</v>
      </c>
      <c r="H30" s="72">
        <f t="shared" si="0"/>
        <v>0</v>
      </c>
      <c r="I30" s="74">
        <f>E30/C30</f>
        <v>1.1018799280618041</v>
      </c>
      <c r="M30" s="6"/>
    </row>
    <row r="31" spans="1:13" s="2" customFormat="1" ht="15.75" x14ac:dyDescent="0.25">
      <c r="A31" s="69">
        <v>27</v>
      </c>
      <c r="B31" s="70" t="str">
        <f>'[1]FY20 CC Local Match Summary'!B30</f>
        <v>Middle Rio Grande</v>
      </c>
      <c r="C31" s="71">
        <f>'[1]FY20 Allocations'!N29</f>
        <v>344286</v>
      </c>
      <c r="D31" s="72">
        <f>'[1]FY20 Allocations'!L29</f>
        <v>688572</v>
      </c>
      <c r="E31" s="71">
        <f>'[1]27 Middle Rio'!R4</f>
        <v>344286</v>
      </c>
      <c r="F31" s="71">
        <f>'[1]27 Middle Rio'!V4</f>
        <v>688572</v>
      </c>
      <c r="G31" s="72">
        <f t="shared" si="3"/>
        <v>0</v>
      </c>
      <c r="H31" s="72">
        <f t="shared" si="0"/>
        <v>0</v>
      </c>
      <c r="I31" s="73">
        <f t="shared" si="1"/>
        <v>1</v>
      </c>
      <c r="M31" s="6"/>
    </row>
    <row r="32" spans="1:13" s="2" customFormat="1" ht="15.75" x14ac:dyDescent="0.25">
      <c r="A32" s="69">
        <v>28</v>
      </c>
      <c r="B32" s="70" t="str">
        <f>'[1]FY20 CC Local Match Summary'!B31</f>
        <v xml:space="preserve">Gulf Coast </v>
      </c>
      <c r="C32" s="71">
        <f>'[1]FY20 Allocations'!N30</f>
        <v>10131405</v>
      </c>
      <c r="D32" s="72">
        <f>'[1]FY20 Allocations'!L30</f>
        <v>20262810</v>
      </c>
      <c r="E32" s="71">
        <f>'[1]28 Gulf Coast'!R4</f>
        <v>10131405</v>
      </c>
      <c r="F32" s="71">
        <f>'[1]28 Gulf Coast'!V4</f>
        <v>20262810</v>
      </c>
      <c r="G32" s="72">
        <f t="shared" si="3"/>
        <v>0</v>
      </c>
      <c r="H32" s="72">
        <f t="shared" si="0"/>
        <v>0</v>
      </c>
      <c r="I32" s="73">
        <f t="shared" si="1"/>
        <v>1</v>
      </c>
      <c r="M32" s="6"/>
    </row>
    <row r="33" spans="1:11" ht="15.75" x14ac:dyDescent="0.25">
      <c r="A33" s="7"/>
      <c r="B33" s="8" t="s">
        <v>8</v>
      </c>
      <c r="C33" s="9">
        <f t="shared" ref="C33:H33" si="4">SUM(C5:C32)</f>
        <v>41353024</v>
      </c>
      <c r="D33" s="9">
        <f>SUM(D5:D32)</f>
        <v>82706048</v>
      </c>
      <c r="E33" s="9">
        <f t="shared" si="4"/>
        <v>45347650</v>
      </c>
      <c r="F33" s="9">
        <f>SUM(F5:F32)</f>
        <v>82706048</v>
      </c>
      <c r="G33" s="10">
        <f>SUM(G5:G32)</f>
        <v>3994626</v>
      </c>
      <c r="H33" s="9">
        <f t="shared" si="4"/>
        <v>0</v>
      </c>
      <c r="I33" s="11">
        <f t="shared" si="1"/>
        <v>1.096598159302691</v>
      </c>
      <c r="J33" s="12"/>
      <c r="K33" s="13"/>
    </row>
    <row r="34" spans="1:11" x14ac:dyDescent="0.25">
      <c r="A34" s="2"/>
      <c r="E34" s="13"/>
      <c r="F34" s="14"/>
      <c r="G34" s="13"/>
    </row>
    <row r="35" spans="1:11" ht="15.75" x14ac:dyDescent="0.25">
      <c r="A35" s="15" t="s">
        <v>9</v>
      </c>
      <c r="K35" s="16"/>
    </row>
    <row r="36" spans="1:11" ht="6.75" customHeight="1" x14ac:dyDescent="0.25"/>
    <row r="37" spans="1:11" hidden="1" x14ac:dyDescent="0.25"/>
    <row r="38" spans="1:11" hidden="1" x14ac:dyDescent="0.25">
      <c r="G38" s="13"/>
    </row>
    <row r="39" spans="1:11" hidden="1" x14ac:dyDescent="0.25"/>
    <row r="40" spans="1:11" hidden="1" x14ac:dyDescent="0.25"/>
    <row r="41" spans="1:11" hidden="1" x14ac:dyDescent="0.25"/>
    <row r="42" spans="1:11" hidden="1" x14ac:dyDescent="0.25"/>
    <row r="43" spans="1:11" hidden="1" x14ac:dyDescent="0.25"/>
    <row r="44" spans="1:11" ht="15.75" hidden="1" x14ac:dyDescent="0.25">
      <c r="B44" s="15"/>
    </row>
    <row r="45" spans="1:11" hidden="1" x14ac:dyDescent="0.25"/>
    <row r="46" spans="1:11" hidden="1" x14ac:dyDescent="0.25"/>
    <row r="47" spans="1:11" hidden="1" x14ac:dyDescent="0.25"/>
  </sheetData>
  <conditionalFormatting sqref="I5:I32">
    <cfRule type="cellIs" dxfId="2" priority="1" operator="greaterThan">
      <formula>1</formula>
    </cfRule>
    <cfRule type="cellIs" dxfId="1" priority="3" operator="greaterThan">
      <formula>0.5</formula>
    </cfRule>
  </conditionalFormatting>
  <conditionalFormatting sqref="J5:J33">
    <cfRule type="cellIs" dxfId="0" priority="2" operator="notEqual">
      <formula>#REF!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BRIEF</vt:lpstr>
      <vt:lpstr>CommNtbkMatl 03.31.2020</vt:lpstr>
      <vt:lpstr>Notebook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weavetr1</dc:creator>
  <cp:lastModifiedBy>weavetr1</cp:lastModifiedBy>
  <cp:lastPrinted>2020-03-12T22:49:11Z</cp:lastPrinted>
  <dcterms:created xsi:type="dcterms:W3CDTF">2020-03-12T21:57:49Z</dcterms:created>
  <dcterms:modified xsi:type="dcterms:W3CDTF">2020-03-12T23:01:03Z</dcterms:modified>
</cp:coreProperties>
</file>