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5.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R:\WF Editing 2\WD Letters-TABs-AELs -- WORKING VERSIONS\WD letters (Working Versions)\2026 WD Working Versions\16-24, Ch 3\"/>
    </mc:Choice>
  </mc:AlternateContent>
  <xr:revisionPtr revIDLastSave="0" documentId="8_{2BABECEF-0683-4D00-B87B-829E704AAE46}" xr6:coauthVersionLast="47" xr6:coauthVersionMax="47" xr10:uidLastSave="{00000000-0000-0000-0000-000000000000}"/>
  <workbookProtection lockStructure="1"/>
  <bookViews>
    <workbookView xWindow="-108" yWindow="-108" windowWidth="23256" windowHeight="12456" firstSheet="2" activeTab="2" xr2:uid="{1C950CCB-9EA0-42C2-810A-5D248C853C11}"/>
  </bookViews>
  <sheets>
    <sheet name="Instructions" sheetId="9" r:id="rId1"/>
    <sheet name="Examples &amp; Definitions" sheetId="6" r:id="rId2"/>
    <sheet name="Texas Rising Star Staff" sheetId="12" r:id="rId3"/>
    <sheet name="Annual Exp Plan" sheetId="18" r:id="rId4"/>
    <sheet name="Hidden Figures" sheetId="34" state="hidden" r:id="rId5"/>
    <sheet name="Annual Exp Plan Old" sheetId="26" state="hidden" r:id="rId6"/>
    <sheet name="TWC Hidden - Funding" sheetId="20" state="hidden" r:id="rId7"/>
    <sheet name="Annual Expenditure Plan" sheetId="15" state="hidden" r:id="rId8"/>
    <sheet name="Q1 Narrative " sheetId="19" r:id="rId9"/>
    <sheet name="Q2 Narrative " sheetId="33" r:id="rId10"/>
    <sheet name="Q3 Narrative" sheetId="32" r:id="rId11"/>
    <sheet name="Q4 Narrative-" sheetId="30" r:id="rId12"/>
    <sheet name="Quarterly Narrative" sheetId="7" state="hidden" r:id="rId13"/>
    <sheet name="Hidden-TWC Staff" sheetId="11" state="hidden" r:id="rId14"/>
    <sheet name="WD Letter Revisions" sheetId="14" state="hidden" r:id="rId15"/>
    <sheet name="Q2 Narrative_old " sheetId="23" state="hidden" r:id="rId16"/>
    <sheet name="Q3 Narrative_old" sheetId="24" state="hidden" r:id="rId17"/>
    <sheet name="Q4 Narrative" sheetId="25" state="hidden" r:id="rId18"/>
    <sheet name="Q data" sheetId="28" state="hidden" r:id="rId19"/>
    <sheet name="Quarterly Data" sheetId="22" state="hidden" r:id="rId20"/>
    <sheet name="EOY Report" sheetId="17" r:id="rId21"/>
    <sheet name="EOY Report OLD" sheetId="31" state="hidden" r:id="rId22"/>
    <sheet name="Drop-Down Pick Lists" sheetId="10" state="hidden" r:id="rId23"/>
  </sheets>
  <externalReferences>
    <externalReference r:id="rId24"/>
    <externalReference r:id="rId25"/>
  </externalReferences>
  <definedNames>
    <definedName name="_xlnm._FilterDatabase" localSheetId="3" hidden="1">'Annual Exp Plan'!$A$17:$I$68</definedName>
    <definedName name="_xlnm._FilterDatabase" localSheetId="20" hidden="1">'EOY Report'!$A$3:$G$3</definedName>
    <definedName name="_xlnm._FilterDatabase" localSheetId="8" hidden="1">'Q1 Narrative '!$A$3:$I$54</definedName>
    <definedName name="_xlnm._FilterDatabase" localSheetId="9" hidden="1">'Q2 Narrative '!$A$3:$I$54</definedName>
    <definedName name="_xlnm._FilterDatabase" localSheetId="10" hidden="1">'Q3 Narrative'!$A$3:$I$54</definedName>
    <definedName name="_xlnm._FilterDatabase" localSheetId="11" hidden="1">'Q4 Narrative-'!$A$3:$I$54</definedName>
    <definedName name="_xlcn.WorksheetConnection_FY26CCQTemplate_revised.xlsxTable91" hidden="1">AEP[]</definedName>
    <definedName name="Anticipated_Quarter_Start" comment="Enter the quarter the Board anticipates starting the activity." localSheetId="3">'Annual Exp Plan'!$E$18:$E$19</definedName>
    <definedName name="Anticipated_Quarter_Start" comment="Enter the quarter the Board anticipates starting the activity." localSheetId="5">'Annual Exp Plan Old'!$E$8:$E$9</definedName>
    <definedName name="Anticipated_Quarter_Start" comment="Enter the quarter the Board anticipates starting the activity." localSheetId="7">'Annual Expenditure Plan'!$D$9:$D$12</definedName>
    <definedName name="Anticipated_Quarter_Start" comment="Enter the quarter the Board anticipates starting the activity." localSheetId="20">'EOY Report'!#REF!</definedName>
    <definedName name="Anticipated_Quarter_Start" comment="Enter the quarter the Board anticipates starting the activity." localSheetId="21">'EOY Report OLD'!$E$5:$E$8</definedName>
    <definedName name="Anticipated_Quarter_Start" comment="Enter the quarter the Board anticipates starting the activity.">#REF!</definedName>
    <definedName name="_xlnm.Criteria" localSheetId="8">'Q1 Narrative '!#REF!</definedName>
    <definedName name="_xlnm.Criteria" localSheetId="9">'Q2 Narrative '!#REF!</definedName>
    <definedName name="_xlnm.Criteria" localSheetId="15">'Q2 Narrative_old '!$F$3:$F$4</definedName>
    <definedName name="_xlnm.Criteria" localSheetId="10">'Q3 Narrative'!#REF!</definedName>
    <definedName name="_xlnm.Criteria" localSheetId="16">'Q3 Narrative_old'!$F$3:$F$4</definedName>
    <definedName name="_xlnm.Criteria" localSheetId="17">'Q4 Narrative'!$F$3:$F$4</definedName>
    <definedName name="_xlnm.Criteria" localSheetId="11">'Q4 Narrative-'!#REF!</definedName>
    <definedName name="Evaluation_Assessment_Tools" localSheetId="3">'Annual Exp Plan'!$B$37:$I$39</definedName>
    <definedName name="Evaluation_Assessment_Tools" localSheetId="5">'Annual Exp Plan Old'!$B$24:$I$26</definedName>
    <definedName name="Evaluation_Assessment_Tools" localSheetId="7">'Annual Expenditure Plan'!$A$48:$G$54</definedName>
    <definedName name="Evaluation_Assessment_Tools" localSheetId="20">'EOY Report'!$C$43:$G$50</definedName>
    <definedName name="Evaluation_Assessment_Tools" localSheetId="21">'EOY Report OLD'!$A$44:$H$51</definedName>
    <definedName name="Evaluation_Assessment_Tools">#REF!</definedName>
    <definedName name="_xlnm.Extract" localSheetId="8">'Q1 Narrative '!#REF!</definedName>
    <definedName name="_xlnm.Extract" localSheetId="9">'Q2 Narrative '!#REF!</definedName>
    <definedName name="_xlnm.Extract" localSheetId="15">'Q2 Narrative_old '!#REF!</definedName>
    <definedName name="_xlnm.Extract" localSheetId="10">'Q3 Narrative'!#REF!</definedName>
    <definedName name="_xlnm.Extract" localSheetId="16">'Q3 Narrative_old'!#REF!</definedName>
    <definedName name="_xlnm.Extract" localSheetId="17">'Q4 Narrative'!#REF!</definedName>
    <definedName name="_xlnm.Extract" localSheetId="11">'Q4 Narrative-'!#REF!</definedName>
    <definedName name="FromArray_1" localSheetId="9">_xlfn.ANCHORARRAY('Q2 Narrative '!#REF!)</definedName>
    <definedName name="FromArray_1" localSheetId="15">_xlfn.ANCHORARRAY('Q2 Narrative_old '!$A$5)</definedName>
    <definedName name="FromArray_1" localSheetId="10">_xlfn.ANCHORARRAY('Q3 Narrative'!#REF!)</definedName>
    <definedName name="FromArray_1" localSheetId="16">_xlfn.ANCHORARRAY('Q3 Narrative_old'!$A$5)</definedName>
    <definedName name="FromArray_1" localSheetId="17">_xlfn.ANCHORARRAY('Q4 Narrative'!$A$5)</definedName>
    <definedName name="FromArray_1" localSheetId="11">_xlfn.ANCHORARRAY('Q4 Narrative-'!#REF!)</definedName>
    <definedName name="FromArray_1">_xlfn.ANCHORARRAY('Q1 Narrative '!#REF!)</definedName>
    <definedName name="_xlnm.Print_Titles" localSheetId="3">'Annual Exp Plan'!$1:$2</definedName>
    <definedName name="_xlnm.Print_Titles" localSheetId="5">'Annual Exp Plan Old'!$1:$2</definedName>
    <definedName name="_xlnm.Print_Titles" localSheetId="7">'Annual Expenditure Plan'!$1:$2</definedName>
    <definedName name="_xlnm.Print_Titles" localSheetId="20">'EOY Report'!#REF!</definedName>
    <definedName name="_xlnm.Print_Titles" localSheetId="21">'EOY Report OLD'!#REF!</definedName>
    <definedName name="_xlnm.Print_Titles" localSheetId="8">'Q1 Narrative '!$1:$2</definedName>
    <definedName name="_xlnm.Print_Titles" localSheetId="9">'Q2 Narrative '!$1:$2</definedName>
    <definedName name="_xlnm.Print_Titles" localSheetId="15">'Q2 Narrative_old '!$1:$2</definedName>
    <definedName name="_xlnm.Print_Titles" localSheetId="10">'Q3 Narrative'!$1:$2</definedName>
    <definedName name="_xlnm.Print_Titles" localSheetId="16">'Q3 Narrative_old'!$1:$2</definedName>
    <definedName name="_xlnm.Print_Titles" localSheetId="17">'Q4 Narrative'!$1:$2</definedName>
    <definedName name="_xlnm.Print_Titles" localSheetId="11">'Q4 Narrative-'!$1:$2</definedName>
    <definedName name="_xlnm.Print_Titles" localSheetId="12">'Quarterly Narrative'!$1:$2</definedName>
    <definedName name="Select_Evaluation_Assessment_Tools" localSheetId="3">'Annual Exp Plan'!$B$37:$B$39</definedName>
    <definedName name="Select_Evaluation_Assessment_Tools" localSheetId="5">'Annual Exp Plan Old'!$B$24:$B$26</definedName>
    <definedName name="Select_Evaluation_Assessment_Tools" localSheetId="7">'Annual Expenditure Plan'!$A$48:$A$54</definedName>
    <definedName name="Select_Evaluation_Assessment_Tools" localSheetId="20">'EOY Report'!$C$43:$C$50</definedName>
    <definedName name="Select_Evaluation_Assessment_Tools" localSheetId="21">'EOY Report OLD'!$A$44:$A$51</definedName>
    <definedName name="Select_Evaluation_Assessment_Tools">#REF!</definedName>
    <definedName name="Select_tool" localSheetId="3">'Annual Exp Plan'!$B$37:$B$39</definedName>
    <definedName name="Select_tool" localSheetId="5">'Annual Exp Plan Old'!$B$24:$B$26</definedName>
    <definedName name="Select_tool" localSheetId="7">'Annual Expenditure Plan'!$A$48:$A$54</definedName>
    <definedName name="Select_tool" localSheetId="20">'EOY Report'!$C$43:$C$50</definedName>
    <definedName name="Select_tool" localSheetId="21">'EOY Report OLD'!$A$44:$A$51</definedName>
    <definedName name="Select_tool">#REF!</definedName>
    <definedName name="TitleEvalExp..F51" localSheetId="3">'[1]Quarterly Data'!#REF!</definedName>
    <definedName name="TitleEvalExp..F51" localSheetId="5">'[1]Quarterly Data'!#REF!</definedName>
    <definedName name="TitleEvalExp..F51" localSheetId="7">'[1]Quarterly Data'!#REF!</definedName>
    <definedName name="TitleEvalExp..F51" localSheetId="20">'[1]Quarterly Data'!#REF!</definedName>
    <definedName name="TitleEvalExp..F51" localSheetId="21">'[1]Quarterly Data'!#REF!</definedName>
    <definedName name="TitleEvalExp..F51">#REF!</definedName>
    <definedName name="TitleEvalTools..M51">#REF!</definedName>
    <definedName name="TitleOtherExp..F67" localSheetId="3">'[1]Quarterly Data'!#REF!</definedName>
    <definedName name="TitleOtherExp..F67" localSheetId="5">'[1]Quarterly Data'!#REF!</definedName>
    <definedName name="TitleOtherExp..F67" localSheetId="7">'[1]Quarterly Data'!#REF!</definedName>
    <definedName name="TitleOtherExp..F67" localSheetId="20">'[1]Quarterly Data'!#REF!</definedName>
    <definedName name="TitleOtherExp..F67" localSheetId="21">'[1]Quarterly Data'!#REF!</definedName>
    <definedName name="TitleOtherExp..F67">#REF!</definedName>
    <definedName name="TitleOtherProv..M65">#REF!</definedName>
    <definedName name="TitlePDExp..F18" localSheetId="3">'[1]Quarterly Data'!#REF!</definedName>
    <definedName name="TitlePDExp..F18" localSheetId="5">'[1]Quarterly Data'!#REF!</definedName>
    <definedName name="TitlePDExp..F18" localSheetId="7">'[1]Quarterly Data'!#REF!</definedName>
    <definedName name="TitlePDExp..F18" localSheetId="20">'[1]Quarterly Data'!#REF!</definedName>
    <definedName name="TitlePDExp..F18" localSheetId="21">'[1]Quarterly Data'!#REF!</definedName>
    <definedName name="TitlePDExp..F18">#REF!</definedName>
    <definedName name="TitlePDFin..M18">#REF!</definedName>
    <definedName name="TitlePDTrained..M26">#REF!</definedName>
    <definedName name="TitleQ1..E11" localSheetId="8">'Q1 Narrative '!#REF!</definedName>
    <definedName name="TitleQ1..E11" localSheetId="9">'Q2 Narrative '!#REF!</definedName>
    <definedName name="TitleQ1..E11" localSheetId="15">'Q2 Narrative_old '!$A$4</definedName>
    <definedName name="TitleQ1..E11" localSheetId="10">'Q3 Narrative'!#REF!</definedName>
    <definedName name="TitleQ1..E11" localSheetId="16">'Q3 Narrative_old'!$A$4</definedName>
    <definedName name="TitleQ1..E11" localSheetId="17">'Q4 Narrative'!$A$4</definedName>
    <definedName name="TitleQ1..E11" localSheetId="11">'Q4 Narrative-'!#REF!</definedName>
    <definedName name="TitleQ1..E11">'Quarterly Narrative'!$A$4</definedName>
    <definedName name="TitleQ2..E21" localSheetId="8">'Q1 Narrative '!#REF!</definedName>
    <definedName name="TitleQ2..E21" localSheetId="9">'Q2 Narrative '!#REF!</definedName>
    <definedName name="TitleQ2..E21" localSheetId="15">'Q2 Narrative_old '!#REF!</definedName>
    <definedName name="TitleQ2..E21" localSheetId="10">'Q3 Narrative'!#REF!</definedName>
    <definedName name="TitleQ2..E21" localSheetId="16">'Q3 Narrative_old'!#REF!</definedName>
    <definedName name="TitleQ2..E21" localSheetId="17">'Q4 Narrative'!#REF!</definedName>
    <definedName name="TitleQ2..E21" localSheetId="11">'Q4 Narrative-'!#REF!</definedName>
    <definedName name="TitleQ2..E21">'Quarterly Narrative'!$A$14</definedName>
    <definedName name="TitleQ2..E31" localSheetId="8">'Q1 Narrative '!#REF!</definedName>
    <definedName name="TitleQ2..E31" localSheetId="9">'Q2 Narrative '!#REF!</definedName>
    <definedName name="TitleQ2..E31" localSheetId="15">'Q2 Narrative_old '!#REF!</definedName>
    <definedName name="TitleQ2..E31" localSheetId="10">'Q3 Narrative'!#REF!</definedName>
    <definedName name="TitleQ2..E31" localSheetId="16">'Q3 Narrative_old'!#REF!</definedName>
    <definedName name="TitleQ2..E31" localSheetId="17">'Q4 Narrative'!#REF!</definedName>
    <definedName name="TitleQ2..E31" localSheetId="11">'Q4 Narrative-'!#REF!</definedName>
    <definedName name="TitleQ2..E31">'Quarterly Narrative'!$A$27</definedName>
    <definedName name="TitleQ4..E41" localSheetId="8">'Q1 Narrative '!#REF!</definedName>
    <definedName name="TitleQ4..E41" localSheetId="9">'Q2 Narrative '!#REF!</definedName>
    <definedName name="TitleQ4..E41" localSheetId="15">'Q2 Narrative_old '!#REF!</definedName>
    <definedName name="TitleQ4..E41" localSheetId="10">'Q3 Narrative'!#REF!</definedName>
    <definedName name="TitleQ4..E41" localSheetId="16">'Q3 Narrative_old'!#REF!</definedName>
    <definedName name="TitleQ4..E41" localSheetId="17">'Q4 Narrative'!#REF!</definedName>
    <definedName name="TitleQ4..E41" localSheetId="11">'Q4 Narrative-'!#REF!</definedName>
    <definedName name="TitleQ4..E41">'Quarterly Narrative'!$A$35</definedName>
    <definedName name="TitleQExpansion..M8">#REF!</definedName>
    <definedName name="TitleQInf..F10" localSheetId="3">'[1]Quarterly Data'!#REF!</definedName>
    <definedName name="TitleQInf..F10" localSheetId="5">'[1]Quarterly Data'!#REF!</definedName>
    <definedName name="TitleQInf..F10" localSheetId="7">'[1]Quarterly Data'!#REF!</definedName>
    <definedName name="TitleQInf..F10" localSheetId="20">'[1]Quarterly Data'!#REF!</definedName>
    <definedName name="TitleQInf..F10" localSheetId="21">'[1]Quarterly Data'!#REF!</definedName>
    <definedName name="TitleQInf..F10">#REF!</definedName>
    <definedName name="TitleRisingExp..F35" localSheetId="3">'[1]Quarterly Data'!#REF!</definedName>
    <definedName name="TitleRisingExp..F35" localSheetId="5">'[1]Quarterly Data'!#REF!</definedName>
    <definedName name="TitleRisingExp..F35" localSheetId="7">'[1]Quarterly Data'!#REF!</definedName>
    <definedName name="TitleRisingExp..F35" localSheetId="20">'[1]Quarterly Data'!#REF!</definedName>
    <definedName name="TitleRisingExp..F35" localSheetId="21">'[1]Quarterly Data'!#REF!</definedName>
    <definedName name="TitleRisingExp..F35">#REF!</definedName>
    <definedName name="TitleRisingStaff..M35">#REF!</definedName>
    <definedName name="TitleSupExp..F43" localSheetId="3">'[1]Quarterly Data'!#REF!</definedName>
    <definedName name="TitleSupExp..F43" localSheetId="5">'[1]Quarterly Data'!#REF!</definedName>
    <definedName name="TitleSupExp..F43" localSheetId="7">'[1]Quarterly Data'!#REF!</definedName>
    <definedName name="TitleSupExp..F43" localSheetId="20">'[1]Quarterly Data'!#REF!</definedName>
    <definedName name="TitleSupExp..F43" localSheetId="21">'[1]Quarterly Data'!#REF!</definedName>
    <definedName name="TitleSupExp..F43">#REF!</definedName>
    <definedName name="TitleSupExp..F59" localSheetId="3">'[1]Quarterly Data'!#REF!</definedName>
    <definedName name="TitleSupExp..F59" localSheetId="5">'[1]Quarterly Data'!#REF!</definedName>
    <definedName name="TitleSupExp..F59" localSheetId="7">'[1]Quarterly Data'!#REF!</definedName>
    <definedName name="TitleSupExp..F59" localSheetId="20">'[1]Quarterly Data'!#REF!</definedName>
    <definedName name="TitleSupExp..F59" localSheetId="21">'[1]Quarterly Data'!#REF!</definedName>
    <definedName name="TitleSupExp..F59">#REF!</definedName>
    <definedName name="TitleSupNew..M43">#REF!</definedName>
    <definedName name="TitleSupNew..M59">#REF!</definedName>
    <definedName name="TitleTotal..E74" localSheetId="3">'[1]Quarterly Data'!#REF!</definedName>
    <definedName name="TitleTotal..E74" localSheetId="5">'[1]Quarterly Data'!#REF!</definedName>
    <definedName name="TitleTotal..E74" localSheetId="7">'[1]Quarterly Data'!#REF!</definedName>
    <definedName name="TitleTotal..E74" localSheetId="20">'[1]Quarterly Data'!#REF!</definedName>
    <definedName name="TitleTotal..E74" localSheetId="21">'[1]Quarterly Data'!#REF!</definedName>
    <definedName name="TitleTotal..E74">#REF!</definedName>
    <definedName name="TitleYTDExpByBoard..G20">#REF!</definedName>
    <definedName name="TitleYTDExpenditures..I12">#REF!</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9" name="Table9" connection="WorksheetConnection_FY26 CCQ Template_revised.xlsx!Table9"/>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9" l="1"/>
  <c r="A2" i="30"/>
  <c r="D1" i="30"/>
  <c r="B1" i="30"/>
  <c r="A2" i="32"/>
  <c r="D1" i="32"/>
  <c r="B1" i="32"/>
  <c r="A2" i="33"/>
  <c r="C1" i="33"/>
  <c r="A1" i="33"/>
  <c r="A2" i="19"/>
  <c r="B5" i="18" l="1"/>
  <c r="C11" i="18"/>
  <c r="D11" i="18"/>
  <c r="E11" i="18"/>
  <c r="F11" i="18"/>
  <c r="G11" i="18"/>
  <c r="H11" i="18"/>
  <c r="C10" i="18"/>
  <c r="D10" i="18"/>
  <c r="E10" i="18"/>
  <c r="F10" i="18"/>
  <c r="G10" i="18"/>
  <c r="H10" i="18"/>
  <c r="C9" i="18"/>
  <c r="D9" i="18"/>
  <c r="E9" i="18"/>
  <c r="F9" i="18"/>
  <c r="G9" i="18"/>
  <c r="H9" i="18"/>
  <c r="H8" i="18"/>
  <c r="G8" i="18"/>
  <c r="F8" i="18"/>
  <c r="E8" i="18"/>
  <c r="D8" i="18"/>
  <c r="C8" i="18"/>
  <c r="B11" i="18"/>
  <c r="B10" i="18"/>
  <c r="B9" i="18"/>
  <c r="B8" i="18"/>
  <c r="C5" i="18" l="1"/>
  <c r="J10" i="18" s="1"/>
  <c r="J8" i="18" l="1"/>
  <c r="J9" i="18"/>
  <c r="A2" i="17"/>
  <c r="A4" i="19" a="1"/>
  <c r="A4" i="19" s="1"/>
  <c r="A4" i="32" a="1"/>
  <c r="A4" i="32" s="1"/>
  <c r="A4" i="30" a="1"/>
  <c r="AA7" i="28" a="1"/>
  <c r="AA7" i="28" s="1"/>
  <c r="M3" i="28"/>
  <c r="M4" i="28"/>
  <c r="M5" i="28"/>
  <c r="M2" i="28"/>
  <c r="N5" i="28"/>
  <c r="N4" i="28"/>
  <c r="N3" i="28"/>
  <c r="N2" i="28"/>
  <c r="E5" i="18" l="1"/>
  <c r="J12" i="18"/>
  <c r="N7" i="28"/>
  <c r="N6" i="28"/>
  <c r="M7" i="28"/>
  <c r="M6" i="28"/>
  <c r="A4" i="30"/>
  <c r="Z5" i="28"/>
  <c r="P4" i="28"/>
  <c r="I3" i="28"/>
  <c r="P3" i="28"/>
  <c r="I2" i="28"/>
  <c r="Z4" i="28"/>
  <c r="Z3" i="28"/>
  <c r="O5" i="28"/>
  <c r="Y5" i="28"/>
  <c r="O4" i="28"/>
  <c r="Y4" i="28"/>
  <c r="O3" i="28"/>
  <c r="Y3" i="28"/>
  <c r="L5" i="28"/>
  <c r="X5" i="28"/>
  <c r="L4" i="28"/>
  <c r="X4" i="28"/>
  <c r="L3" i="28"/>
  <c r="X3" i="28"/>
  <c r="K5" i="28"/>
  <c r="W5" i="28"/>
  <c r="K4" i="28"/>
  <c r="W3" i="28"/>
  <c r="Z2" i="28"/>
  <c r="V5" i="28"/>
  <c r="X2" i="28"/>
  <c r="U3" i="28"/>
  <c r="R2" i="28"/>
  <c r="Q2" i="28"/>
  <c r="O2" i="28"/>
  <c r="S4" i="28"/>
  <c r="R5" i="28"/>
  <c r="J5" i="28"/>
  <c r="J4" i="28"/>
  <c r="Q5" i="28"/>
  <c r="Q4" i="28"/>
  <c r="I5" i="28"/>
  <c r="W4" i="28"/>
  <c r="K3" i="28"/>
  <c r="Y2" i="28"/>
  <c r="V4" i="28"/>
  <c r="V2" i="28"/>
  <c r="U2" i="28"/>
  <c r="T2" i="28"/>
  <c r="T4" i="28"/>
  <c r="P2" i="28"/>
  <c r="S3" i="28"/>
  <c r="J3" i="28"/>
  <c r="J2" i="28"/>
  <c r="P5" i="28"/>
  <c r="V3" i="28"/>
  <c r="W2" i="28"/>
  <c r="U5" i="28"/>
  <c r="U4" i="28"/>
  <c r="T3" i="28"/>
  <c r="S5" i="28"/>
  <c r="L2" i="28"/>
  <c r="K2" i="28"/>
  <c r="S2" i="28"/>
  <c r="G2" i="28"/>
  <c r="G3" i="28"/>
  <c r="R4" i="28"/>
  <c r="R3" i="28"/>
  <c r="I4" i="28"/>
  <c r="T5" i="28"/>
  <c r="Q3" i="28"/>
  <c r="C6" i="28"/>
  <c r="D6" i="28"/>
  <c r="C7" i="28"/>
  <c r="D7" i="28"/>
  <c r="B7" i="28"/>
  <c r="B6" i="28"/>
  <c r="A4" i="33" a="1"/>
  <c r="A4" i="33" s="1"/>
  <c r="A1" i="32"/>
  <c r="D5" i="17"/>
  <c r="D6" i="17"/>
  <c r="D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4" i="17"/>
  <c r="C5" i="17"/>
  <c r="C6" i="17"/>
  <c r="C7" i="17"/>
  <c r="C8" i="17"/>
  <c r="C9" i="17"/>
  <c r="C10" i="17"/>
  <c r="C11" i="17"/>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4" i="17"/>
  <c r="B5" i="17"/>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4" i="17"/>
  <c r="L6" i="28" l="1"/>
  <c r="U7" i="28"/>
  <c r="X7" i="28"/>
  <c r="O7" i="28"/>
  <c r="K6" i="28"/>
  <c r="T6" i="28"/>
  <c r="Q6" i="28"/>
  <c r="Z7" i="28"/>
  <c r="J6" i="28"/>
  <c r="R6" i="28"/>
  <c r="P6" i="28"/>
  <c r="S6" i="28"/>
  <c r="V7" i="28"/>
  <c r="W7" i="28"/>
  <c r="P7" i="28"/>
  <c r="Y7" i="28"/>
  <c r="J7" i="28"/>
  <c r="O6" i="28"/>
  <c r="V6" i="28"/>
  <c r="S7" i="28"/>
  <c r="U6" i="28"/>
  <c r="T7" i="28"/>
  <c r="K7" i="28"/>
  <c r="L7" i="28"/>
  <c r="X6" i="28"/>
  <c r="W6" i="28"/>
  <c r="R7" i="28"/>
  <c r="Q7" i="28"/>
  <c r="Z6" i="28"/>
  <c r="Y6" i="28"/>
  <c r="D57" i="31"/>
  <c r="D49" i="31"/>
  <c r="D41" i="31"/>
  <c r="D58" i="31" s="1"/>
  <c r="D33" i="31"/>
  <c r="D25" i="31"/>
  <c r="D17" i="31"/>
  <c r="D9" i="31"/>
  <c r="A2" i="31"/>
  <c r="A1" i="31"/>
  <c r="A1" i="30"/>
  <c r="I9" i="18"/>
  <c r="I10" i="18"/>
  <c r="I11" i="18"/>
  <c r="I8" i="18"/>
  <c r="C12" i="18"/>
  <c r="D12" i="18"/>
  <c r="E12" i="18"/>
  <c r="F12" i="18"/>
  <c r="G12" i="18"/>
  <c r="H12" i="18"/>
  <c r="B12" i="18"/>
  <c r="I12" i="18" l="1"/>
  <c r="D5" i="18" s="1"/>
  <c r="F4" i="28"/>
  <c r="H5" i="28"/>
  <c r="H4" i="28"/>
  <c r="H3" i="28"/>
  <c r="H2" i="28"/>
  <c r="G4" i="28"/>
  <c r="F5" i="28"/>
  <c r="E4" i="28"/>
  <c r="E3" i="28"/>
  <c r="G5" i="28"/>
  <c r="F3" i="28"/>
  <c r="F2" i="28"/>
  <c r="E5" i="28"/>
  <c r="E2" i="28"/>
  <c r="E39" i="26"/>
  <c r="D39" i="26"/>
  <c r="C39" i="26"/>
  <c r="B39" i="26"/>
  <c r="E38" i="26"/>
  <c r="D38" i="26"/>
  <c r="C38" i="26"/>
  <c r="B38" i="26"/>
  <c r="F38" i="26" s="1"/>
  <c r="E37" i="26"/>
  <c r="D37" i="26"/>
  <c r="C37" i="26"/>
  <c r="B37" i="26"/>
  <c r="E36" i="26"/>
  <c r="D36" i="26"/>
  <c r="C36" i="26"/>
  <c r="B36" i="26"/>
  <c r="E35" i="26"/>
  <c r="D35" i="26"/>
  <c r="C35" i="26"/>
  <c r="B35" i="26"/>
  <c r="E34" i="26"/>
  <c r="D34" i="26"/>
  <c r="C34" i="26"/>
  <c r="B34" i="26"/>
  <c r="E33" i="26"/>
  <c r="D33" i="26"/>
  <c r="C33" i="26"/>
  <c r="B33" i="26"/>
  <c r="A5" i="26"/>
  <c r="A2" i="26"/>
  <c r="A1" i="26"/>
  <c r="AA5" i="28" l="1"/>
  <c r="AA4" i="28"/>
  <c r="I6" i="28"/>
  <c r="I7" i="28"/>
  <c r="F6" i="28"/>
  <c r="F7" i="28"/>
  <c r="G7" i="28"/>
  <c r="G6" i="28"/>
  <c r="H6" i="28"/>
  <c r="H7" i="28"/>
  <c r="AA2" i="28"/>
  <c r="E6" i="28"/>
  <c r="E7" i="28"/>
  <c r="AA3" i="28"/>
  <c r="E40" i="26"/>
  <c r="F37" i="26"/>
  <c r="F36" i="26"/>
  <c r="D40" i="26"/>
  <c r="B40" i="26"/>
  <c r="C40" i="26"/>
  <c r="F39" i="26"/>
  <c r="F35" i="26"/>
  <c r="F34" i="26"/>
  <c r="F33" i="26"/>
  <c r="AA6" i="28" l="1"/>
  <c r="F40" i="26"/>
  <c r="D17" i="22" l="1"/>
  <c r="E17" i="22"/>
  <c r="C17" i="22"/>
  <c r="A5" i="25" a="1"/>
  <c r="A5" i="25" s="1"/>
  <c r="E16" i="22" s="1"/>
  <c r="C2" i="25"/>
  <c r="A2" i="25"/>
  <c r="C1" i="25"/>
  <c r="A1" i="25"/>
  <c r="A5" i="24" a="1"/>
  <c r="A5" i="24" s="1"/>
  <c r="D16" i="22" s="1"/>
  <c r="C2" i="24"/>
  <c r="A2" i="24"/>
  <c r="C1" i="24"/>
  <c r="A1" i="24"/>
  <c r="A5" i="23" a="1"/>
  <c r="A5" i="23" s="1"/>
  <c r="C16" i="22" s="1"/>
  <c r="C2" i="23"/>
  <c r="A2" i="23"/>
  <c r="C1" i="23"/>
  <c r="A1" i="23"/>
  <c r="B15" i="22"/>
  <c r="C42" i="22" l="1"/>
  <c r="C46" i="22"/>
  <c r="C61" i="22"/>
  <c r="C56" i="22"/>
  <c r="C22" i="22"/>
  <c r="C62" i="22"/>
  <c r="C15" i="22"/>
  <c r="C23" i="22"/>
  <c r="C63" i="22"/>
  <c r="C51" i="22"/>
  <c r="C64" i="22"/>
  <c r="C41" i="22"/>
  <c r="C65" i="22"/>
  <c r="C18" i="22"/>
  <c r="C43" i="22"/>
  <c r="C66" i="22"/>
  <c r="E46" i="22"/>
  <c r="E51" i="22"/>
  <c r="D46" i="22"/>
  <c r="D51" i="22"/>
  <c r="D56" i="22"/>
  <c r="E56" i="22"/>
  <c r="D61" i="22"/>
  <c r="D15" i="22"/>
  <c r="E61" i="22"/>
  <c r="E15" i="22"/>
  <c r="D62" i="22"/>
  <c r="E62" i="22"/>
  <c r="D18" i="22"/>
  <c r="E18" i="22"/>
  <c r="D63" i="22"/>
  <c r="E63" i="22"/>
  <c r="D22" i="22"/>
  <c r="D64" i="22"/>
  <c r="E22" i="22"/>
  <c r="E64" i="22"/>
  <c r="D23" i="22"/>
  <c r="E23" i="22"/>
  <c r="D65" i="22"/>
  <c r="E65" i="22"/>
  <c r="D41" i="22"/>
  <c r="E41" i="22"/>
  <c r="D66" i="22"/>
  <c r="E66" i="22"/>
  <c r="D42" i="22"/>
  <c r="E42" i="22"/>
  <c r="D43" i="22"/>
  <c r="E43" i="22"/>
  <c r="F15" i="22"/>
  <c r="B34" i="22"/>
  <c r="F10" i="22" l="1"/>
  <c r="C14" i="11" s="1"/>
  <c r="F9" i="22"/>
  <c r="A1" i="22"/>
  <c r="A2" i="22"/>
  <c r="B5" i="22"/>
  <c r="C5" i="22"/>
  <c r="D5" i="22"/>
  <c r="E5" i="22"/>
  <c r="B8" i="22"/>
  <c r="C8" i="22"/>
  <c r="D8" i="22"/>
  <c r="E8" i="22"/>
  <c r="B14" i="22"/>
  <c r="C14" i="22"/>
  <c r="D14" i="22"/>
  <c r="E14" i="22"/>
  <c r="D14" i="11"/>
  <c r="B16" i="22"/>
  <c r="F16" i="22" s="1"/>
  <c r="E14" i="11" s="1"/>
  <c r="B17" i="22"/>
  <c r="F17" i="22" s="1"/>
  <c r="F14" i="11" s="1"/>
  <c r="B18" i="22"/>
  <c r="F18" i="22" s="1"/>
  <c r="G14" i="11" s="1"/>
  <c r="B21" i="22"/>
  <c r="C21" i="22"/>
  <c r="D21" i="22"/>
  <c r="E21" i="22"/>
  <c r="B22" i="22"/>
  <c r="F22" i="22" s="1"/>
  <c r="B23" i="22"/>
  <c r="F23" i="22" s="1"/>
  <c r="B27" i="22"/>
  <c r="C27" i="22"/>
  <c r="D27" i="22"/>
  <c r="E27" i="22"/>
  <c r="B28" i="22"/>
  <c r="F28" i="22" s="1"/>
  <c r="B29" i="22"/>
  <c r="F29" i="22" s="1"/>
  <c r="B30" i="22"/>
  <c r="F30" i="22" s="1"/>
  <c r="B33" i="22"/>
  <c r="C33" i="22"/>
  <c r="D33" i="22"/>
  <c r="E33" i="22"/>
  <c r="C34" i="22"/>
  <c r="D34" i="22"/>
  <c r="E34" i="22"/>
  <c r="F34" i="22"/>
  <c r="F36" i="22" s="1"/>
  <c r="B35" i="22"/>
  <c r="B9" i="11" s="1"/>
  <c r="C35" i="22"/>
  <c r="C9" i="11" s="1"/>
  <c r="D35" i="22"/>
  <c r="D9" i="11" s="1"/>
  <c r="E35" i="22"/>
  <c r="E9" i="11" s="1"/>
  <c r="F35" i="22"/>
  <c r="F37" i="22" s="1"/>
  <c r="B40" i="22"/>
  <c r="C40" i="22"/>
  <c r="D40" i="22"/>
  <c r="E40" i="22"/>
  <c r="B41" i="22"/>
  <c r="F41" i="22" s="1"/>
  <c r="J14" i="11" s="1"/>
  <c r="B42" i="22"/>
  <c r="F42" i="22" s="1"/>
  <c r="K14" i="11" s="1"/>
  <c r="B43" i="22"/>
  <c r="F43" i="22" s="1"/>
  <c r="L14" i="11" s="1"/>
  <c r="B45" i="22"/>
  <c r="C45" i="22"/>
  <c r="D45" i="22"/>
  <c r="E45" i="22"/>
  <c r="B46" i="22"/>
  <c r="F46" i="22" s="1"/>
  <c r="B50" i="22"/>
  <c r="C50" i="22"/>
  <c r="D50" i="22"/>
  <c r="E50" i="22"/>
  <c r="B51" i="22"/>
  <c r="F51" i="22" s="1"/>
  <c r="B55" i="22"/>
  <c r="C55" i="22"/>
  <c r="D55" i="22"/>
  <c r="E55" i="22"/>
  <c r="B56" i="22"/>
  <c r="F56" i="22" s="1"/>
  <c r="G57" i="22"/>
  <c r="B60" i="22"/>
  <c r="C60" i="22"/>
  <c r="D60" i="22"/>
  <c r="E60" i="22"/>
  <c r="B61" i="22"/>
  <c r="F61" i="22" s="1"/>
  <c r="B62" i="22"/>
  <c r="F62" i="22" s="1"/>
  <c r="Q14" i="11" s="1"/>
  <c r="B63" i="22"/>
  <c r="F63" i="22" s="1"/>
  <c r="R14" i="11" s="1"/>
  <c r="B64" i="22"/>
  <c r="F64" i="22" s="1"/>
  <c r="S14" i="11" s="1"/>
  <c r="B65" i="22"/>
  <c r="F65" i="22" s="1"/>
  <c r="T14" i="11" s="1"/>
  <c r="B66" i="22"/>
  <c r="F66" i="22" s="1"/>
  <c r="U14" i="11" s="1"/>
  <c r="N14" i="11" l="1"/>
  <c r="F52" i="22"/>
  <c r="F11" i="22"/>
  <c r="F24" i="22"/>
  <c r="H14" i="11" s="1"/>
  <c r="F67" i="22"/>
  <c r="P14" i="11"/>
  <c r="F19" i="22"/>
  <c r="O14" i="11"/>
  <c r="F57" i="22"/>
  <c r="F31" i="22"/>
  <c r="I14" i="11" s="1"/>
  <c r="M14" i="11"/>
  <c r="F47" i="22"/>
  <c r="F44" i="22"/>
  <c r="B14" i="11"/>
  <c r="C1" i="19"/>
  <c r="E2" i="20" l="1"/>
  <c r="E3" i="20"/>
  <c r="E4" i="20"/>
  <c r="E5" i="20"/>
  <c r="E6" i="20"/>
  <c r="E7" i="20"/>
  <c r="E8" i="20"/>
  <c r="E9" i="20"/>
  <c r="E10" i="20"/>
  <c r="E11" i="20"/>
  <c r="E12" i="20"/>
  <c r="E13" i="20"/>
  <c r="E14" i="20"/>
  <c r="E15" i="20"/>
  <c r="E16" i="20"/>
  <c r="E17" i="20"/>
  <c r="E18" i="20"/>
  <c r="E19" i="20"/>
  <c r="E20" i="20"/>
  <c r="E21" i="20"/>
  <c r="E22" i="20"/>
  <c r="E23" i="20"/>
  <c r="E24" i="20"/>
  <c r="E25" i="20"/>
  <c r="E26" i="20"/>
  <c r="E27" i="20"/>
  <c r="E28" i="20"/>
  <c r="E29" i="20"/>
  <c r="A11" i="7" a="1"/>
  <c r="A11" i="7" s="1"/>
  <c r="A10" i="7" a="1"/>
  <c r="A10" i="7" s="1"/>
  <c r="A9" i="7" a="1"/>
  <c r="A9" i="7" s="1"/>
  <c r="A8" i="7" a="1"/>
  <c r="A8" i="7"/>
  <c r="A7" i="7" a="1"/>
  <c r="A7" i="7"/>
  <c r="A6" i="7" a="1"/>
  <c r="A6" i="7" s="1"/>
  <c r="A1" i="17" l="1"/>
  <c r="A1" i="7"/>
  <c r="A2" i="7"/>
  <c r="B59" i="15"/>
  <c r="B21" i="15"/>
  <c r="B13" i="15"/>
  <c r="A2" i="15"/>
  <c r="A1" i="15"/>
  <c r="D18" i="12" l="1"/>
  <c r="B21" i="9"/>
  <c r="A2" i="12"/>
  <c r="B25" i="12" l="1"/>
  <c r="E18" i="12"/>
  <c r="A1" i="12" l="1"/>
  <c r="B22" i="9" l="1"/>
  <c r="A3" i="25" l="1"/>
  <c r="A3" i="23"/>
  <c r="A3" i="24"/>
  <c r="B23" i="9"/>
  <c r="A3" i="7"/>
  <c r="B5" i="11" l="1"/>
  <c r="A34" i="7"/>
  <c r="A26" i="7"/>
  <c r="A13" i="7"/>
  <c r="A14" i="11"/>
  <c r="B6" i="22"/>
  <c r="F6" i="22"/>
  <c r="F7"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tc={BD7EDCDA-8B0F-41C4-B8FB-70116573F38D}</author>
  </authors>
  <commentList>
    <comment ref="F7" authorId="0" shapeId="0" xr:uid="{BD7EDCDA-8B0F-41C4-B8FB-70116573F38D}">
      <text>
        <t>[Threaded comment]
Your version of Excel allows you to read this threaded comment; however, any edits to it will get removed if the file is opened in a newer version of Excel. Learn more: https://go.microsoft.com/fwlink/?linkid=870924
Comment:
    Break this into 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tc={286802C6-EB66-49BD-8299-6735D291525B}</author>
  </authors>
  <commentList>
    <comment ref="A1" authorId="0" shapeId="0" xr:uid="{286802C6-EB66-49BD-8299-6735D291525B}">
      <text>
        <t xml:space="preserve">[Threaded comment]
Your version of Excel allows you to read this threaded comment; however, any edits to it will get removed if the file is opened in a newer version of Excel. Learn more: https://go.microsoft.com/fwlink/?linkid=870924
Comment:
    format this to = selection from the instructions pg. then format the green box to = this and the sum in E
Reply:
    @Lenox,Kelsie  I have entered the numbers for FY26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tc={27F29E25-B1E5-4805-961D-3159DC73E102}</author>
    <author>tc={EBE2773E-BAED-4D21-90CB-602DADFCCCA0}</author>
    <author>tc={3A7F2BE6-872D-41E2-855D-388A08CFC440}</author>
  </authors>
  <commentList>
    <comment ref="A3" authorId="0" shapeId="0" xr:uid="{27F29E25-B1E5-4805-961D-3159DC73E102}">
      <text>
        <t>[Threaded comment]
Your version of Excel allows you to read this threaded comment; however, any edits to it will get removed if the file is opened in a newer version of Excel. Learn more: https://go.microsoft.com/fwlink/?linkid=870924
Comment:
    It seems like it would be helpful to parse out the elements the Board's should include; to support an easier read and ensure all elements are captured. Same for the activities. So I've split this up.</t>
      </text>
    </comment>
    <comment ref="A4" authorId="1" shapeId="0" xr:uid="{EBE2773E-BAED-4D21-90CB-602DADFCCCA0}">
      <text>
        <t>[Threaded comment]
Your version of Excel allows you to read this threaded comment; however, any edits to it will get removed if the file is opened in a newer version of Excel. Learn more: https://go.microsoft.com/fwlink/?linkid=870924
Comment:
    Goal would be to have on the hidden tab each of these funding totals for each board and it automatically pull that total based on the Board they select.</t>
      </text>
    </comment>
    <comment ref="B8" authorId="2" shapeId="0" xr:uid="{3A7F2BE6-872D-41E2-855D-388A08CFC440}">
      <text>
        <t>[Threaded comment]
Your version of Excel allows you to read this threaded comment; however, any edits to it will get removed if the file is opened in a newer version of Excel. Learn more: https://go.microsoft.com/fwlink/?linkid=870924
Comment:
    Same as with Plan Overview, split up the elements to ensure all addressed and remove need for formatting.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tc={6833EE3A-7A54-4D8C-A9D6-8CA804BC7623}</author>
    <author>tc={8EE8ACA7-B10B-46CC-9045-967B34F259FB}</author>
    <author>tc={EB53F995-9DE7-447E-9E2B-F5EF78251E0B}</author>
    <author>tc={8C6FE277-9179-4C33-846B-6F7FA3A310F3}</author>
    <author>tc={B2749838-1390-4D9F-9C49-E4244FA4714E}</author>
    <author>tc={00E1DBAC-0F8C-4654-8619-996CBB41EA65}</author>
  </authors>
  <commentList>
    <comment ref="A4" authorId="0" shapeId="0" xr:uid="{6833EE3A-7A54-4D8C-A9D6-8CA804BC7623}">
      <text>
        <t xml:space="preserve">[Threaded comment]
Your version of Excel allows you to read this threaded comment; however, any edits to it will get removed if the file is opened in a newer version of Excel. Learn more: https://go.microsoft.com/fwlink/?linkid=870924
Comment:
    Goal would be to pull from Plan for any activity that has a Q1 start in that column
Reply:
    @Hill,Lindsay R  I believe the breaks in the rows on the Plan prevent this formula from being expanded to the entire column. </t>
      </text>
    </comment>
    <comment ref="B4" authorId="1" shapeId="0" xr:uid="{8EE8ACA7-B10B-46CC-9045-967B34F259FB}">
      <text>
        <t>[Threaded comment]
Your version of Excel allows you to read this threaded comment; however, any edits to it will get removed if the file is opened in a newer version of Excel. Learn more: https://go.microsoft.com/fwlink/?linkid=870924
Comment:
    Goal would be to pull from Plan for any activity that has a Q1 start in that column</t>
      </text>
    </comment>
    <comment ref="C4" authorId="2" shapeId="0" xr:uid="{EB53F995-9DE7-447E-9E2B-F5EF78251E0B}">
      <text>
        <t>[Threaded comment]
Your version of Excel allows you to read this threaded comment; however, any edits to it will get removed if the file is opened in a newer version of Excel. Learn more: https://go.microsoft.com/fwlink/?linkid=870924
Comment:
    Board must complete</t>
      </text>
    </comment>
    <comment ref="D4" authorId="3" shapeId="0" xr:uid="{8C6FE277-9179-4C33-846B-6F7FA3A310F3}">
      <text>
        <t xml:space="preserve">[Threaded comment]
Your version of Excel allows you to read this threaded comment; however, any edits to it will get removed if the file is opened in a newer version of Excel. Learn more: https://go.microsoft.com/fwlink/?linkid=870924
Comment:
    Added Started. This could help explain activities that begin implementation in the Quarter but don't have any expenditures or data to yet report. Ongoing = started in previous quarter and continues; Completed the activity Type is done for the FY.
Reply:
    I like this. Good idea. @Hill,Lindsay R </t>
      </text>
    </comment>
    <comment ref="F4" authorId="4" shapeId="0" xr:uid="{B2749838-1390-4D9F-9C49-E4244FA4714E}">
      <text>
        <t>[Threaded comment]
Your version of Excel allows you to read this threaded comment; however, any edits to it will get removed if the file is opened in a newer version of Excel. Learn more: https://go.microsoft.com/fwlink/?linkid=870924
Comment:
    Why does this matter for the narrative?
Reply:
    @Hill,Lindsay R leadership had asked for it to be placed in the old narrative. I assume it is to help us keep them accountable that they are using the funding the way it is outlined in the plan. Also, plans are housed in a different file online than the reports, so people who are looking at just the report will not have a way of knowing what fund were spent unless they go back to the plan file.</t>
      </text>
    </comment>
    <comment ref="G4" authorId="5" shapeId="0" xr:uid="{00E1DBAC-0F8C-4654-8619-996CBB41EA65}">
      <text>
        <t>[Threaded comment]
Your version of Excel allows you to read this threaded comment; however, any edits to it will get removed if the file is opened in a newer version of Excel. Learn more: https://go.microsoft.com/fwlink/?linkid=870924
Comment:
    Can these columns populate on another hidden sheet according to category to get totals?
Reply:
    We previously removed asking for quarterly expenditures because nothing matched when we compared to CDER. They report all this in CDER and might be burdensome to do quarterly. Is there a specific reason we are adding it back?</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tc={5B0551FE-B2D0-454C-9DD0-1C6F6AAF8C12}</author>
  </authors>
  <commentList>
    <comment ref="A28" authorId="0" shapeId="0" xr:uid="{5B0551FE-B2D0-454C-9DD0-1C6F6AAF8C12}">
      <text>
        <t>[Threaded comment]
Your version of Excel allows you to read this threaded comment; however, any edits to it will get removed if the file is opened in a newer version of Excel. Learn more: https://go.microsoft.com/fwlink/?linkid=870924
Comment:
    Remove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Lenox,Kelsie</author>
    <author>tc={1916FBA7-07D7-4568-AC3F-6CF67D96752E}</author>
  </authors>
  <commentList>
    <comment ref="K15" authorId="0" shapeId="0" xr:uid="{64E2B60F-FEFE-44B6-A231-24DE7F899DD5}">
      <text>
        <r>
          <rPr>
            <b/>
            <sz val="9"/>
            <color indexed="81"/>
            <rFont val="Tahoma"/>
            <family val="2"/>
          </rPr>
          <t>Lenox,Kelsie:</t>
        </r>
        <r>
          <rPr>
            <sz val="9"/>
            <color indexed="81"/>
            <rFont val="Tahoma"/>
            <family val="2"/>
          </rPr>
          <t xml:space="preserve">
Quarterly data tab
</t>
        </r>
      </text>
    </comment>
    <comment ref="E23" authorId="1" shapeId="0" xr:uid="{1916FBA7-07D7-4568-AC3F-6CF67D96752E}">
      <text>
        <t xml:space="preserve">[Threaded comment]
Your version of Excel allows you to read this threaded comment; however, any edits to it will get removed if the file is opened in a newer version of Excel. Learn more: https://go.microsoft.com/fwlink/?linkid=870924
Comment:
    @Andrews,Kelsie  we would like to change this to add (Met, Not Met, Partially Met). Next to this, we would like a column that asks if the Board will do this activity again.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E9333AD-63B1-440D-A88E-ED0610C3EC9D}"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7A3FC5B1-9743-4E6C-895E-3746CF25F18B}" name="WorksheetConnection_FY26 CCQ Template_revised.xlsx!Table9" type="102" refreshedVersion="8" minRefreshableVersion="5">
    <extLst>
      <ext xmlns:x15="http://schemas.microsoft.com/office/spreadsheetml/2010/11/main" uri="{DE250136-89BD-433C-8126-D09CA5730AF9}">
        <x15:connection id="Table9">
          <x15:rangePr sourceName="_xlcn.WorksheetConnection_FY26CCQTemplate_revised.xlsxTable91"/>
        </x15:connection>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<sst xmlns="http://schemas.openxmlformats.org/spreadsheetml/2006/main" count="1072" uniqueCount="457">
  <si>
    <t>INSTRUCTIONS</t>
  </si>
  <si>
    <t>Board Child Care Quality Expenditure &amp; Activity Report</t>
  </si>
  <si>
    <t>Background:</t>
  </si>
  <si>
    <t>Child Care Development Fund (CCDF) federal regulation §98.53(f) requires states to annually prepare and submit a Quality Progress and Expenditure Report (QPR). The purpose of the annual QPR is to show Texas’ progress on improving the quality of child care programs and services for children. The QPR is organized according to 10 allowable activities for the use of quality funds. The Texas Workforce Commission (TWC) is required to submit the QPR (ACF-218) by December 31 of each year. The report must include estimates of both state and local quality-related expenditures that occurred during the federal fiscal year.</t>
  </si>
  <si>
    <t>References:</t>
  </si>
  <si>
    <t>45 CFR §98.53</t>
  </si>
  <si>
    <t>Annual Steps:</t>
  </si>
  <si>
    <t>Save As…</t>
  </si>
  <si>
    <r>
      <t xml:space="preserve">Beginning with each new federal fiscal year (FFY), save report as a new file: 
</t>
    </r>
    <r>
      <rPr>
        <b/>
        <sz val="12"/>
        <rFont val="Calibri"/>
        <family val="2"/>
        <scheme val="minor"/>
      </rPr>
      <t>"FFY [YYYY] Board CCQ Report - [Board Name]"</t>
    </r>
  </si>
  <si>
    <t xml:space="preserve">Select Board (populates headers throughout): </t>
  </si>
  <si>
    <t>North Central</t>
  </si>
  <si>
    <t>Enter fiscal year [YYYY]:</t>
  </si>
  <si>
    <t>How often?</t>
  </si>
  <si>
    <t>Annually and updated each quarter, as applicable</t>
  </si>
  <si>
    <t>When is it due?</t>
  </si>
  <si>
    <t>Within 30 calendar days of the Board's Child Care Quality (CCQ) grant award</t>
  </si>
  <si>
    <t>What data do I enter?</t>
  </si>
  <si>
    <t xml:space="preserve">Annually </t>
  </si>
  <si>
    <t>Tips and suggestions:</t>
  </si>
  <si>
    <t>Current FFY Shortened:</t>
  </si>
  <si>
    <t>Previous FFY Shortened:</t>
  </si>
  <si>
    <t>Next FFY Long:</t>
  </si>
  <si>
    <t>Quarterly</t>
  </si>
  <si>
    <t>Within 30 calendar days of the end of the quarter
Q1 Narrative: January 30
Q2 Narrative: April 30 
Q3 Narrative: July 30
Q4 Narrative: October 30</t>
  </si>
  <si>
    <r>
      <t xml:space="preserve">Activity information (first six columns) will be pre-filled according to the Board's Annual Expenditure Plan. Do </t>
    </r>
    <r>
      <rPr>
        <b/>
        <u/>
        <sz val="12"/>
        <rFont val="Calibri"/>
        <family val="2"/>
        <scheme val="minor"/>
      </rPr>
      <t>not</t>
    </r>
    <r>
      <rPr>
        <sz val="12"/>
        <rFont val="Calibri"/>
        <family val="2"/>
        <scheme val="minor"/>
      </rPr>
      <t xml:space="preserve"> edit these fields within this tab.</t>
    </r>
    <r>
      <rPr>
        <b/>
        <sz val="12"/>
        <rFont val="Calibri"/>
        <family val="2"/>
        <scheme val="minor"/>
      </rPr>
      <t xml:space="preserve">
For each activity or related groupings of activities:
 - Project Status: </t>
    </r>
    <r>
      <rPr>
        <sz val="12"/>
        <rFont val="Calibri"/>
        <family val="2"/>
        <scheme val="minor"/>
      </rPr>
      <t xml:space="preserve">Select from the drop-down menu the current status of the activity as of the quarter reported.
</t>
    </r>
    <r>
      <rPr>
        <b/>
        <sz val="12"/>
        <rFont val="Calibri"/>
        <family val="2"/>
        <scheme val="minor"/>
      </rPr>
      <t xml:space="preserve"> -</t>
    </r>
    <r>
      <rPr>
        <sz val="12"/>
        <rFont val="Calibri"/>
        <family val="2"/>
        <scheme val="minor"/>
      </rPr>
      <t xml:space="preserve"> </t>
    </r>
    <r>
      <rPr>
        <b/>
        <sz val="12"/>
        <rFont val="Calibri"/>
        <family val="2"/>
        <scheme val="minor"/>
      </rPr>
      <t>Project Update:</t>
    </r>
    <r>
      <rPr>
        <sz val="12"/>
        <rFont val="Calibri"/>
        <family val="2"/>
        <scheme val="minor"/>
      </rPr>
      <t xml:space="preserve"> Describe the activity/activities that was conducted (if applicable, denote any changes to the activity the Board made.)
</t>
    </r>
    <r>
      <rPr>
        <b/>
        <sz val="12"/>
        <rFont val="Calibri"/>
        <family val="2"/>
        <scheme val="minor"/>
      </rPr>
      <t xml:space="preserve"> - Number of Participants Served:</t>
    </r>
    <r>
      <rPr>
        <sz val="12"/>
        <rFont val="Calibri"/>
        <family val="2"/>
        <scheme val="minor"/>
      </rPr>
      <t xml:space="preserve"> Report the number of new, </t>
    </r>
    <r>
      <rPr>
        <b/>
        <sz val="12"/>
        <rFont val="Calibri"/>
        <family val="2"/>
        <scheme val="minor"/>
      </rPr>
      <t>unduplicated</t>
    </r>
    <r>
      <rPr>
        <sz val="12"/>
        <rFont val="Calibri"/>
        <family val="2"/>
        <scheme val="minor"/>
      </rPr>
      <t xml:space="preserve"> participants (individuals or providers) served for the quarter reported
* </t>
    </r>
    <r>
      <rPr>
        <b/>
        <sz val="12"/>
        <rFont val="Calibri"/>
        <family val="2"/>
        <scheme val="minor"/>
      </rPr>
      <t>Note</t>
    </r>
    <r>
      <rPr>
        <sz val="12"/>
        <rFont val="Calibri"/>
        <family val="2"/>
        <scheme val="minor"/>
      </rPr>
      <t xml:space="preserve">: if the activity crosses multiple quarters, only report the new participants each quarter. </t>
    </r>
  </si>
  <si>
    <r>
      <t>To add a return/line within a cell: Press</t>
    </r>
    <r>
      <rPr>
        <b/>
        <sz val="12"/>
        <color theme="1"/>
        <rFont val="Calibri"/>
        <family val="2"/>
        <scheme val="minor"/>
      </rPr>
      <t xml:space="preserve"> Alt+Enter</t>
    </r>
    <r>
      <rPr>
        <sz val="12"/>
        <color theme="1"/>
        <rFont val="Calibri"/>
        <family val="2"/>
        <scheme val="minor"/>
      </rPr>
      <t xml:space="preserve">
Refer to the</t>
    </r>
    <r>
      <rPr>
        <i/>
        <sz val="12"/>
        <color theme="1"/>
        <rFont val="Calibri"/>
        <family val="2"/>
        <scheme val="minor"/>
      </rPr>
      <t xml:space="preserve"> Examples &amp; Definitions </t>
    </r>
    <r>
      <rPr>
        <sz val="12"/>
        <color theme="1"/>
        <rFont val="Calibri"/>
        <family val="2"/>
        <scheme val="minor"/>
      </rPr>
      <t>(TAB 2)</t>
    </r>
  </si>
  <si>
    <r>
      <t xml:space="preserve">To add a return/line within a cell: Press </t>
    </r>
    <r>
      <rPr>
        <b/>
        <sz val="12"/>
        <rFont val="Calibri"/>
        <family val="2"/>
        <scheme val="minor"/>
      </rPr>
      <t>Alt+Enter</t>
    </r>
    <r>
      <rPr>
        <sz val="12"/>
        <rFont val="Calibri"/>
        <family val="2"/>
        <scheme val="minor"/>
      </rPr>
      <t xml:space="preserve">
Refer to the</t>
    </r>
    <r>
      <rPr>
        <i/>
        <sz val="12"/>
        <rFont val="Calibri"/>
        <family val="2"/>
        <scheme val="minor"/>
      </rPr>
      <t xml:space="preserve"> Examples &amp; Definitions </t>
    </r>
    <r>
      <rPr>
        <sz val="12"/>
        <rFont val="Calibri"/>
        <family val="2"/>
        <scheme val="minor"/>
      </rPr>
      <t>(TAB 2)</t>
    </r>
  </si>
  <si>
    <t>End of Worksheet</t>
  </si>
  <si>
    <t>General Guidance</t>
  </si>
  <si>
    <t>What if my activity is not included in these examples?</t>
  </si>
  <si>
    <r>
      <t xml:space="preserve">The following are just that: </t>
    </r>
    <r>
      <rPr>
        <i/>
        <sz val="12"/>
        <rFont val="Calibri"/>
        <family val="2"/>
        <scheme val="minor"/>
      </rPr>
      <t>examples</t>
    </r>
    <r>
      <rPr>
        <sz val="12"/>
        <rFont val="Calibri"/>
        <family val="2"/>
        <scheme val="minor"/>
      </rPr>
      <t xml:space="preserve">. A Board may fund other activities that are not included in the examples below. TWC has provided a drop-down list of predetermined activities to choose from in the Annual Expenditure Plan tab; however, if the Board does not see their activity listed, or if the Board is unsure if an activity is allowable using Quality funds, please send questions to childcare.programassistance@twc.texas.gov.  </t>
    </r>
  </si>
  <si>
    <t>What about quality activities that are not funded with CCDF?</t>
  </si>
  <si>
    <t>Some Child Care Quality activities may be funded through partnerships and other entities without the use of Child Care and Development Fund (CCDF) funds. Some of these activities funded by other sources may be integral to the Board's overall strategies for improving Child Care quality.
Descriptions of such activities that are funded with non-CCDF dollars should be included in the Annual Expenditure Plan and in the Quarterly Narrative. Indicate in the description how the activity was funded (for example, by a local coalition, local government, a private foundation, or a grant award).
While Boards are not required to describe activities funded outside of CCDF, it is helpful to understand the full picture of quality improvement activities in which the Board participates.</t>
  </si>
  <si>
    <t xml:space="preserve">When reporting activities or outcomes related to Texas Rising Star, when does a program "count" as being Texas Rising Star? </t>
  </si>
  <si>
    <t xml:space="preserve">Programs that the Boards are working with to become Texas Rising Star-certified may be counted in the Board's outcome measures. However, the Board must delineate those programs that are already certified or newly certified versus those that are not yet Texas Rising Star-certified but are in an initial certification phase.
</t>
  </si>
  <si>
    <t>What if the Board plans to split funding for an activity between two or more funding sources?</t>
  </si>
  <si>
    <t>Boards may decide to split funding sources for planned activities. For these instances, Boards are to list the same activity on separate lines, indicating the specific funding source. In the activity description, the Board should denote that additional funding is being used.</t>
  </si>
  <si>
    <t>Quality Category: Infant &amp; Toddler (including Professional Development)</t>
  </si>
  <si>
    <t xml:space="preserve">Activities that improve the quality of and supply of infant and toddler early learning programs and services </t>
  </si>
  <si>
    <t>Definitions</t>
  </si>
  <si>
    <t>Examples of Activities</t>
  </si>
  <si>
    <r>
      <rPr>
        <b/>
        <sz val="12"/>
        <rFont val="Calibri"/>
        <family val="2"/>
        <scheme val="minor"/>
      </rPr>
      <t>Expansion of Availability for Infants &amp; Toddlers</t>
    </r>
    <r>
      <rPr>
        <sz val="12"/>
        <rFont val="Calibri"/>
        <family val="2"/>
        <scheme val="minor"/>
      </rPr>
      <t xml:space="preserve">: Establishing or expanding high-quality early learning programs to serve infants and/or toddlers; this may include providing materials and equipment for new classrooms
</t>
    </r>
    <r>
      <rPr>
        <b/>
        <sz val="12"/>
        <rFont val="Calibri"/>
        <family val="2"/>
        <scheme val="minor"/>
      </rPr>
      <t>Infant- and Toddler-Specific Professional Development:</t>
    </r>
    <r>
      <rPr>
        <sz val="12"/>
        <rFont val="Calibri"/>
        <family val="2"/>
        <scheme val="minor"/>
      </rPr>
      <t xml:space="preserve"> 
 * Providing professional development for early learning program staff and/or training on specific infant/toddler developmentally appropriate practices
 * Coordinating with early intervention specialists who provide services for infant/toddlers with disabilities
 * Providing support to individuals to become Infant/Toddler Specialists (such as through Children's Learning Institute or Zero-to-Three)
</t>
    </r>
    <r>
      <rPr>
        <b/>
        <sz val="12"/>
        <rFont val="Calibri"/>
        <family val="2"/>
        <scheme val="minor"/>
      </rPr>
      <t xml:space="preserve">Infant- and Toddler-Specific Scholarships: </t>
    </r>
    <r>
      <rPr>
        <sz val="12"/>
        <rFont val="Calibri"/>
        <family val="2"/>
        <scheme val="minor"/>
      </rPr>
      <t xml:space="preserve">Providing educational scholarships specific to infant and/or toddler early learning program staff; this may include the Infant Toddler CDA.
</t>
    </r>
    <r>
      <rPr>
        <b/>
        <sz val="12"/>
        <rFont val="Calibri"/>
        <family val="2"/>
        <scheme val="minor"/>
      </rPr>
      <t>Classroom Equipment &amp; Materials - Infant and Toddler:</t>
    </r>
    <r>
      <rPr>
        <sz val="12"/>
        <rFont val="Calibri"/>
        <family val="2"/>
        <scheme val="minor"/>
      </rPr>
      <t xml:space="preserve"> 
 * Providing materials, equipment, and resources specific to infant and toddler development, including, but not limited to, cribs, changing tables, tables, chairs, high chairs, adult rocking chairs, and curriculum
 * Providing health and safety training specific to infants and toddlers, including, but not limited to, safe sleep practices, first aid, CPR, early brain development, shaken baby syndrome, and sudden infant death syndrome</t>
    </r>
  </si>
  <si>
    <t>Example Measurable Outcomes</t>
  </si>
  <si>
    <t>Quality Category: Professional Development</t>
  </si>
  <si>
    <t>Activities that support the training, professional development, and postsecondary education of the child care workforce</t>
  </si>
  <si>
    <r>
      <rPr>
        <b/>
        <sz val="12"/>
        <color theme="1"/>
        <rFont val="Calibri"/>
        <family val="2"/>
        <scheme val="minor"/>
      </rPr>
      <t>Board-funded</t>
    </r>
    <r>
      <rPr>
        <sz val="12"/>
        <color theme="1"/>
        <rFont val="Calibri"/>
        <family val="2"/>
        <scheme val="minor"/>
      </rPr>
      <t xml:space="preserve">: Funding for </t>
    </r>
    <r>
      <rPr>
        <sz val="12"/>
        <rFont val="Calibri"/>
        <family val="2"/>
        <scheme val="minor"/>
      </rPr>
      <t>the</t>
    </r>
    <r>
      <rPr>
        <sz val="12"/>
        <color theme="1"/>
        <rFont val="Calibri"/>
        <family val="2"/>
        <scheme val="minor"/>
      </rPr>
      <t xml:space="preserve"> conference, training, registration, or fees was provided (excluding reimbursements) by CCQ funds
</t>
    </r>
    <r>
      <rPr>
        <b/>
        <sz val="12"/>
        <color theme="1"/>
        <rFont val="Calibri"/>
        <family val="2"/>
        <scheme val="minor"/>
      </rPr>
      <t>Third-party hosted</t>
    </r>
    <r>
      <rPr>
        <sz val="12"/>
        <color theme="1"/>
        <rFont val="Calibri"/>
        <family val="2"/>
        <scheme val="minor"/>
      </rPr>
      <t>: Conference was hosted by an entity other than the Board, but registration or fees for participants was funded with CCQ</t>
    </r>
  </si>
  <si>
    <r>
      <rPr>
        <b/>
        <sz val="12"/>
        <rFont val="Calibri"/>
        <family val="2"/>
        <scheme val="minor"/>
      </rPr>
      <t>Professional Development Opportunities (Board-Hosted):</t>
    </r>
    <r>
      <rPr>
        <sz val="12"/>
        <rFont val="Calibri"/>
        <family val="2"/>
        <scheme val="minor"/>
      </rPr>
      <t xml:space="preserve"> Training on early learning and child development topics, including, but not limited to, health and safety, school-age care, inclusion, teaching dual-language learners, understanding developmental screenings, mental health, business management practices, nutrition and physical activity, equity, behavior management, parent relationships, and social-emotional development 
</t>
    </r>
    <r>
      <rPr>
        <b/>
        <sz val="12"/>
        <rFont val="Calibri"/>
        <family val="2"/>
        <scheme val="minor"/>
      </rPr>
      <t xml:space="preserve">Professional Development Opportunities (Third-Party): </t>
    </r>
    <r>
      <rPr>
        <sz val="12"/>
        <rFont val="Calibri"/>
        <family val="2"/>
        <scheme val="minor"/>
      </rPr>
      <t xml:space="preserve">Training on early learning and child development topics, including, but not limited to, health and safety, school-age care, inclusion, teaching dual-language learners, understanding developmental screenings, mental health, business management practices, nutrition and physical activity, equity, behavior management, parent relationships, and social-emotional development 
</t>
    </r>
    <r>
      <rPr>
        <b/>
        <sz val="12"/>
        <rFont val="Calibri"/>
        <family val="2"/>
        <scheme val="minor"/>
      </rPr>
      <t>Professional Development Scholarships:</t>
    </r>
    <r>
      <rPr>
        <sz val="12"/>
        <rFont val="Calibri"/>
        <family val="2"/>
        <scheme val="minor"/>
      </rPr>
      <t xml:space="preserve"> 
 * Training or providing stipends toward obtaining a Child Development Associate (CDA) credential
 * Paying tuition or providing stipends to attend early education courses at local community colleges and/or universities
</t>
    </r>
    <r>
      <rPr>
        <b/>
        <sz val="12"/>
        <rFont val="Calibri"/>
        <family val="2"/>
        <scheme val="minor"/>
      </rPr>
      <t xml:space="preserve">Release time/substitute coverage: </t>
    </r>
    <r>
      <rPr>
        <sz val="12"/>
        <rFont val="Calibri"/>
        <family val="2"/>
        <scheme val="minor"/>
      </rPr>
      <t xml:space="preserve">Supporting early learning programs to pay for substitute teachers so that staff can participate in early learning and child development training
</t>
    </r>
    <r>
      <rPr>
        <b/>
        <sz val="12"/>
        <rFont val="Calibri"/>
        <family val="2"/>
        <scheme val="minor"/>
      </rPr>
      <t>Reimbursement for Training:</t>
    </r>
    <r>
      <rPr>
        <sz val="12"/>
        <rFont val="Calibri"/>
        <family val="2"/>
        <scheme val="minor"/>
      </rPr>
      <t xml:space="preserve"> Providing reimbursement, stipends, or grants to attend local, state, and/or national early childhood conferences
</t>
    </r>
    <r>
      <rPr>
        <b/>
        <sz val="12"/>
        <rFont val="Calibri"/>
        <family val="2"/>
        <scheme val="minor"/>
      </rPr>
      <t>Wage Supplements (tied to educational level):</t>
    </r>
    <r>
      <rPr>
        <sz val="12"/>
        <rFont val="Calibri"/>
        <family val="2"/>
        <scheme val="minor"/>
      </rPr>
      <t xml:space="preserve"> Providing wage supplements, bonuses, or stipends that are dependent on achieving educational milestones</t>
    </r>
  </si>
  <si>
    <t xml:space="preserve"> - increase in Texas Rising Star participation and/or certified star levels
 - decrease in number of licensing deficiencies cited by CCR
 - increase in number of CCS providers with Entry-Level designation
 - number of early childhood program educators attaining CDA or college degree in ECE
 - pre/post training test results
 - customer satisfaction measures</t>
  </si>
  <si>
    <t>Texas Rising Star/Quality Improvement</t>
  </si>
  <si>
    <t>Activities that develop, implement, and/or enhance the tiered quality rating and improvement system (Texas Rising Star)</t>
  </si>
  <si>
    <r>
      <rPr>
        <b/>
        <sz val="12"/>
        <rFont val="Calibri"/>
        <family val="2"/>
        <scheme val="minor"/>
      </rPr>
      <t>FTE:</t>
    </r>
    <r>
      <rPr>
        <sz val="12"/>
        <rFont val="Calibri"/>
        <family val="2"/>
        <scheme val="minor"/>
      </rPr>
      <t xml:space="preserve"> Full-Time Equivalent or 40 hours per week of staff time. Boards must estimate the prorated FTE amount for Texas Rising Star staff members who are mentors and have other duties. For example, a staff member that divides their time equally between mentoring and other duties would count as 0.5 mentor FTE and 0.5 Other FTE.
Similarly, the Board will need to estimate the full-time equivalency for any staff that work on a contract basis.
Each quarter's numbers should represent a snapshot of staffing for that quarter, </t>
    </r>
    <r>
      <rPr>
        <b/>
        <sz val="12"/>
        <rFont val="Calibri"/>
        <family val="2"/>
        <scheme val="minor"/>
      </rPr>
      <t>as of the date the report is submitted</t>
    </r>
    <r>
      <rPr>
        <sz val="12"/>
        <rFont val="Calibri"/>
        <family val="2"/>
        <scheme val="minor"/>
      </rPr>
      <t xml:space="preserve">. Unlike other sections of the </t>
    </r>
    <r>
      <rPr>
        <i/>
        <sz val="12"/>
        <rFont val="Calibri"/>
        <family val="2"/>
        <scheme val="minor"/>
      </rPr>
      <t>Quarterly Data</t>
    </r>
    <r>
      <rPr>
        <sz val="12"/>
        <rFont val="Calibri"/>
        <family val="2"/>
        <scheme val="minor"/>
      </rPr>
      <t xml:space="preserve"> tab, the calculated YTD column is an </t>
    </r>
    <r>
      <rPr>
        <u/>
        <sz val="12"/>
        <rFont val="Calibri"/>
        <family val="2"/>
        <scheme val="minor"/>
      </rPr>
      <t>average</t>
    </r>
    <r>
      <rPr>
        <sz val="12"/>
        <rFont val="Calibri"/>
        <family val="2"/>
        <scheme val="minor"/>
      </rPr>
      <t xml:space="preserve"> of each quarter's FTEs rather than a total.
When reporting the percentage of the FTE role on the Texas Rising Star Staffing tab, indicate the percentage of time the staff member spends in this role.
</t>
    </r>
    <r>
      <rPr>
        <b/>
        <sz val="12"/>
        <rFont val="Calibri"/>
        <family val="2"/>
        <scheme val="minor"/>
      </rPr>
      <t xml:space="preserve">Other FTE: </t>
    </r>
    <r>
      <rPr>
        <sz val="12"/>
        <rFont val="Calibri"/>
        <family val="2"/>
        <scheme val="minor"/>
      </rPr>
      <t>Indicates non-Texas Rising Star job duties, such as Board staff, supervisor, or provider specialist.</t>
    </r>
    <r>
      <rPr>
        <b/>
        <sz val="12"/>
        <rFont val="Calibri"/>
        <family val="2"/>
        <scheme val="minor"/>
      </rPr>
      <t xml:space="preserve"> </t>
    </r>
  </si>
  <si>
    <t xml:space="preserve"> - increase in Texas Rising Star participation and/or certified star levels
 - increase in retention of Texas Rising Star certified programs</t>
  </si>
  <si>
    <t>Supporting Health &amp; Safety Standards</t>
  </si>
  <si>
    <t>Activities that support compliance with state requirements for licensing, inspection, monitoring, training, and health and safety</t>
  </si>
  <si>
    <t>n/a</t>
  </si>
  <si>
    <r>
      <rPr>
        <b/>
        <sz val="12"/>
        <rFont val="Calibri"/>
        <family val="2"/>
        <scheme val="minor"/>
      </rPr>
      <t>First Aid/CPR Training:</t>
    </r>
    <r>
      <rPr>
        <sz val="12"/>
        <rFont val="Calibri"/>
        <family val="2"/>
        <scheme val="minor"/>
      </rPr>
      <t xml:space="preserve"> Providing training specific to required health and safety standards, which is limited to first aid and CPR training, transportation training, and food handler training </t>
    </r>
    <r>
      <rPr>
        <b/>
        <sz val="12"/>
        <rFont val="Calibri"/>
        <family val="2"/>
        <scheme val="minor"/>
      </rPr>
      <t>- excludes other professional development</t>
    </r>
    <r>
      <rPr>
        <sz val="12"/>
        <rFont val="Calibri"/>
        <family val="2"/>
        <scheme val="minor"/>
      </rPr>
      <t xml:space="preserve">
</t>
    </r>
    <r>
      <rPr>
        <b/>
        <sz val="12"/>
        <rFont val="Calibri"/>
        <family val="2"/>
        <scheme val="minor"/>
      </rPr>
      <t xml:space="preserve">Health &amp; Safety Materials (PPE, Choking devices): </t>
    </r>
    <r>
      <rPr>
        <sz val="12"/>
        <rFont val="Calibri"/>
        <family val="2"/>
        <scheme val="minor"/>
      </rPr>
      <t xml:space="preserve">Purchasing materials, equipment, and/or resources for early learning programs, including, but not limited to personal protective equipment
</t>
    </r>
    <r>
      <rPr>
        <b/>
        <sz val="12"/>
        <rFont val="Calibri"/>
        <family val="2"/>
        <scheme val="minor"/>
      </rPr>
      <t>Health &amp; Safety Equipment (AED/Security):</t>
    </r>
    <r>
      <rPr>
        <sz val="12"/>
        <rFont val="Calibri"/>
        <family val="2"/>
        <scheme val="minor"/>
      </rPr>
      <t xml:space="preserve"> Purchasing materials, equipment, and/or resources for early learning programs, specific to security systems and automated external defibrillators</t>
    </r>
  </si>
  <si>
    <t xml:space="preserve"> - increase in Texas Rising Star participation and/or certified star levels
 - decrease in number of licensing deficiencies cited by CCR
 - increase in number of CCS providers attaining Entry Level designation
 - increased Texas Rising Star screening compliance
 - increased provider or parent satisfaction</t>
  </si>
  <si>
    <t>Evaluation &amp; Assessment</t>
  </si>
  <si>
    <t>Activities that evaluate the quality of child care programs, including how programs positively impact children</t>
  </si>
  <si>
    <r>
      <rPr>
        <b/>
        <sz val="12"/>
        <rFont val="Calibri"/>
        <family val="2"/>
        <scheme val="minor"/>
      </rPr>
      <t xml:space="preserve">Evaluation/Assessment Tool: 
 </t>
    </r>
    <r>
      <rPr>
        <sz val="12"/>
        <rFont val="Calibri"/>
        <family val="2"/>
        <scheme val="minor"/>
      </rPr>
      <t>*</t>
    </r>
    <r>
      <rPr>
        <b/>
        <sz val="12"/>
        <rFont val="Calibri"/>
        <family val="2"/>
        <scheme val="minor"/>
      </rPr>
      <t xml:space="preserve"> </t>
    </r>
    <r>
      <rPr>
        <sz val="12"/>
        <rFont val="Calibri"/>
        <family val="2"/>
        <scheme val="minor"/>
      </rPr>
      <t xml:space="preserve">Purchasing program/classroom assessment tools to assist early learning programs in measuring effective practice (for example, CLASS, LENA Grow, PAS, ITERS, and ECERS)
 * Purchasing child assessment tools to assist early learning programs in measuring age-appropriate child development or progress monitoring (for example, ASQ, DECA, Teaching Strategies GOLD)
</t>
    </r>
    <r>
      <rPr>
        <b/>
        <sz val="12"/>
        <rFont val="Calibri"/>
        <family val="2"/>
        <scheme val="minor"/>
      </rPr>
      <t>Formal Evaluation Study:</t>
    </r>
    <r>
      <rPr>
        <sz val="12"/>
        <rFont val="Calibri"/>
        <family val="2"/>
        <scheme val="minor"/>
      </rPr>
      <t xml:space="preserve"> Formal evaluation studies of quality efforts, which would require the submission of an Evaluation Report to the Texas Workforce Commission</t>
    </r>
  </si>
  <si>
    <t xml:space="preserve"> - increase in Texas Rising Star participation and/or certified star levels
 - increased kindergarten readiness (if measuring kindergarten readiness, Boards should indicate their intent in their plan, including the date they expect to capture the results data, which may be beyond the program year)</t>
  </si>
  <si>
    <t>Supporting National Accreditation</t>
  </si>
  <si>
    <t>Activities that support providers in the voluntary pursuit of accreditation</t>
  </si>
  <si>
    <r>
      <rPr>
        <b/>
        <sz val="12"/>
        <rFont val="Calibri"/>
        <family val="2"/>
        <scheme val="minor"/>
      </rPr>
      <t>Supporting National Accreditation:</t>
    </r>
    <r>
      <rPr>
        <sz val="12"/>
        <rFont val="Calibri"/>
        <family val="2"/>
        <scheme val="minor"/>
      </rPr>
      <t xml:space="preserve">
 * Providing stipends or grants to pay for application and renewal fees
 * Providing technical assistance to obtain or maintain national accreditation</t>
    </r>
  </si>
  <si>
    <t xml:space="preserve"> - increase in Texas Rising Star participation and/or Star levels</t>
  </si>
  <si>
    <t>Other Activities (Shared Services, Pre-K Partnership Supports, and Other Supports to Child Care Providers)</t>
  </si>
  <si>
    <r>
      <t xml:space="preserve">Activities that are </t>
    </r>
    <r>
      <rPr>
        <b/>
        <i/>
        <sz val="12"/>
        <color theme="1"/>
        <rFont val="Calibri"/>
        <family val="2"/>
        <scheme val="minor"/>
      </rPr>
      <t xml:space="preserve">supported by </t>
    </r>
    <r>
      <rPr>
        <b/>
        <i/>
        <u/>
        <sz val="12"/>
        <color theme="1"/>
        <rFont val="Calibri"/>
        <family val="2"/>
        <scheme val="minor"/>
      </rPr>
      <t>outcome measures</t>
    </r>
    <r>
      <rPr>
        <b/>
        <sz val="12"/>
        <color theme="1"/>
        <rFont val="Calibri"/>
        <family val="2"/>
        <scheme val="minor"/>
      </rPr>
      <t xml:space="preserve"> related to provider preparedness, child well-being, or kinder-entry</t>
    </r>
  </si>
  <si>
    <r>
      <rPr>
        <b/>
        <sz val="12"/>
        <color theme="1"/>
        <rFont val="Calibri"/>
        <family val="2"/>
        <scheme val="minor"/>
      </rPr>
      <t>Formal partnership</t>
    </r>
    <r>
      <rPr>
        <sz val="12"/>
        <color theme="1"/>
        <rFont val="Calibri"/>
        <family val="2"/>
        <scheme val="minor"/>
      </rPr>
      <t xml:space="preserve">: a partnership between an early learning program and public Pre-K or HS/EHS in which some or all children are dually enrolled
</t>
    </r>
    <r>
      <rPr>
        <b/>
        <sz val="12"/>
        <color theme="1"/>
        <rFont val="Calibri"/>
        <family val="2"/>
        <scheme val="minor"/>
      </rPr>
      <t>Informal partnership</t>
    </r>
    <r>
      <rPr>
        <sz val="12"/>
        <color theme="1"/>
        <rFont val="Calibri"/>
        <family val="2"/>
        <scheme val="minor"/>
      </rPr>
      <t>: a partnership between an early learning program and public Pre-K or HS/EHS that does not include dual enrollment, but provides for other collaborations such as joint professional development</t>
    </r>
  </si>
  <si>
    <r>
      <rPr>
        <b/>
        <sz val="12"/>
        <rFont val="Calibri"/>
        <family val="2"/>
        <scheme val="minor"/>
      </rPr>
      <t>New formal Pre-K partnerships developed:</t>
    </r>
    <r>
      <rPr>
        <sz val="12"/>
        <rFont val="Calibri"/>
        <family val="2"/>
        <scheme val="minor"/>
      </rPr>
      <t xml:space="preserve">
 * development of formal partnerships that allow braiding of funding by dually enrolling CCS children in public Pre-K 
 * partnering programs provide complementary services such as Pre-K school day instruction coupled with wraparound child care
</t>
    </r>
    <r>
      <rPr>
        <b/>
        <sz val="12"/>
        <rFont val="Calibri"/>
        <family val="2"/>
        <scheme val="minor"/>
      </rPr>
      <t>New formal HS/EHS partnerships developed:</t>
    </r>
    <r>
      <rPr>
        <sz val="12"/>
        <rFont val="Calibri"/>
        <family val="2"/>
        <scheme val="minor"/>
      </rPr>
      <t xml:space="preserve">
 * development of formal partnerships that allow braiding of funding by dually enrolling CCS children in HS/EHS
 * partnering programs provide complimentary services such as Pre-K school day instruction coupled with wraparound child care
</t>
    </r>
    <r>
      <rPr>
        <b/>
        <sz val="12"/>
        <rFont val="Calibri"/>
        <family val="2"/>
        <scheme val="minor"/>
      </rPr>
      <t>Shared Services:</t>
    </r>
    <r>
      <rPr>
        <sz val="12"/>
        <rFont val="Calibri"/>
        <family val="2"/>
        <scheme val="minor"/>
      </rPr>
      <t xml:space="preserve">
 * purchasing and supporting back-office software solutions to help programs more effectively manage their child care businesses
 * supporting alliances of programs to leverage bulk-purchasing, shared staff, substitute pools, and joint professional development
</t>
    </r>
    <r>
      <rPr>
        <b/>
        <sz val="12"/>
        <rFont val="Calibri"/>
        <family val="2"/>
        <scheme val="minor"/>
      </rPr>
      <t xml:space="preserve">
Other Supports:
 Stabilization/supply-building stipends: </t>
    </r>
    <r>
      <rPr>
        <sz val="12"/>
        <rFont val="Calibri"/>
        <family val="2"/>
        <scheme val="minor"/>
      </rPr>
      <t xml:space="preserve">supply-building and capacity expansion grants or stipends for providers; this may include start-up funds for new programs serving an underserved population (i.e., child care desert, non-traditional hours, infants and/or special needs)
 </t>
    </r>
    <r>
      <rPr>
        <b/>
        <sz val="12"/>
        <rFont val="Calibri"/>
        <family val="2"/>
        <scheme val="minor"/>
      </rPr>
      <t>Wage Supplements:</t>
    </r>
    <r>
      <rPr>
        <sz val="12"/>
        <rFont val="Calibri"/>
        <family val="2"/>
        <scheme val="minor"/>
      </rPr>
      <t xml:space="preserve"> wage supports, which may include recruitment and retention bonuses, for child care staff
 </t>
    </r>
    <r>
      <rPr>
        <b/>
        <sz val="12"/>
        <rFont val="Calibri"/>
        <family val="2"/>
        <scheme val="minor"/>
      </rPr>
      <t>Mental health supports:</t>
    </r>
    <r>
      <rPr>
        <sz val="12"/>
        <rFont val="Calibri"/>
        <family val="2"/>
        <scheme val="minor"/>
      </rPr>
      <t xml:space="preserve"> mental health consultation for child care staff
</t>
    </r>
  </si>
  <si>
    <t xml:space="preserve"> - decrease in number of licensing deficiencies cited by CCR
 - increase in number of CCS providers attaining Entry Level designation
 - increased Texas Rising Star screening compliance
 - increase in Texas School Ready participation
 - increase in the number of Texas Rising Star programs formally partnering with an ISD to provide Pre-K
 - increase in the number of Texas Rising Star programs formally partnering with HS or EHS
 - increase in the number of Texas Rising Star programs informally partnering with ISDs, HS, or EHS
 - increase in the number of children dually enrolled in high-quality programs/partnerships
 - increase in the number of child care programs that received a stimulus-funded capacity expansion grant
 - increase in the number of child care programs that received stimulus funding for wage stipends; number of staff members receiving a wage stipend</t>
  </si>
  <si>
    <t>Staff Name</t>
  </si>
  <si>
    <t>Job Title or Role</t>
  </si>
  <si>
    <t>Date of Hire</t>
  </si>
  <si>
    <t>Mentor FTE</t>
  </si>
  <si>
    <t>Other FTE</t>
  </si>
  <si>
    <t>Employed By
(select from options)</t>
  </si>
  <si>
    <t>Email Contact</t>
  </si>
  <si>
    <t>Termination Date</t>
  </si>
  <si>
    <t>select ↓</t>
  </si>
  <si>
    <t>Total FTEs</t>
  </si>
  <si>
    <t>Budgeted Vacant Staff</t>
  </si>
  <si>
    <t>Type of Role</t>
  </si>
  <si>
    <t>Number of Vacancies</t>
  </si>
  <si>
    <t>Texas Rising Star Mentor</t>
  </si>
  <si>
    <t xml:space="preserve">Texas Rising Star Other </t>
  </si>
  <si>
    <t>Total</t>
  </si>
  <si>
    <t>Overall plan and strategies for Child Care Quality activities</t>
  </si>
  <si>
    <t xml:space="preserve">CQF Plan Status 
</t>
  </si>
  <si>
    <t>FFY</t>
  </si>
  <si>
    <t>Board</t>
  </si>
  <si>
    <t>Total Funds Planned  (CCQ + CCQ Mentor + CQF)</t>
  </si>
  <si>
    <t>Total Funds Allotted  (CCQ + CCQ Mentor + CQF)</t>
  </si>
  <si>
    <t xml:space="preserve">Total Number of CCS Child Care Programs
</t>
  </si>
  <si>
    <t>Who administers the CCQ funds?</t>
  </si>
  <si>
    <t>If "Both", describe how this is coordinated.</t>
  </si>
  <si>
    <t xml:space="preserve">Plan Overview 
</t>
  </si>
  <si>
    <t xml:space="preserve">Needs Determination 
</t>
  </si>
  <si>
    <t xml:space="preserve">CQF Approved, CQF Pending, Needs Rev, </t>
  </si>
  <si>
    <t>Planned Estimated Funding Totals</t>
  </si>
  <si>
    <t>Infant &amp; Toddler</t>
  </si>
  <si>
    <t>Professional Development</t>
  </si>
  <si>
    <t>Texas Rising Star/QRIS (except PD)</t>
  </si>
  <si>
    <t>Health &amp; Safety (except PD)</t>
  </si>
  <si>
    <t>National Accreditation</t>
  </si>
  <si>
    <t xml:space="preserve">Other (Shared Services, Pre-K Partnerships) </t>
  </si>
  <si>
    <t>Total Planned</t>
  </si>
  <si>
    <t xml:space="preserve">Total Allotted </t>
  </si>
  <si>
    <t>CCQ</t>
  </si>
  <si>
    <t>CCQ Mentor</t>
  </si>
  <si>
    <t>CQF</t>
  </si>
  <si>
    <t>Other</t>
  </si>
  <si>
    <t>Activity Category</t>
  </si>
  <si>
    <t>Activity Type/Name</t>
  </si>
  <si>
    <t>Planned Expenditures</t>
  </si>
  <si>
    <t>Funding Type 
(CCQ 2, CCQ Mentor, CQF, Other)</t>
  </si>
  <si>
    <t>Quarter Activity Initiated</t>
  </si>
  <si>
    <t>Activity Description</t>
  </si>
  <si>
    <t>Alignment</t>
  </si>
  <si>
    <t>Target Outreach</t>
  </si>
  <si>
    <t>Measurable Outcome(s)</t>
  </si>
  <si>
    <t>Control Number</t>
  </si>
  <si>
    <t>LWDA</t>
  </si>
  <si>
    <t>Child Care Allocations (2%) CCQ</t>
  </si>
  <si>
    <t>TRS Mentor Funding</t>
  </si>
  <si>
    <t xml:space="preserve">Board Strategic Planning for Quality Improvement </t>
  </si>
  <si>
    <t>BCY 27 CCQ Grant Amounts</t>
  </si>
  <si>
    <t>BCY'27        4% Quality Funding</t>
  </si>
  <si>
    <t>Total FY2027 CQF</t>
  </si>
  <si>
    <t>Panhandle</t>
  </si>
  <si>
    <t>South Plains</t>
  </si>
  <si>
    <t>North Texas</t>
  </si>
  <si>
    <t>Tarrant County</t>
  </si>
  <si>
    <t xml:space="preserve">Dallas County </t>
  </si>
  <si>
    <t>Northeast Texas</t>
  </si>
  <si>
    <t>East Texas</t>
  </si>
  <si>
    <t>West Central</t>
  </si>
  <si>
    <t>Upper Rio Grande</t>
  </si>
  <si>
    <t>Permian Basin</t>
  </si>
  <si>
    <t>Concho Valley</t>
  </si>
  <si>
    <t>Heart of Texas</t>
  </si>
  <si>
    <t>Capital Area</t>
  </si>
  <si>
    <t>Rural Capital</t>
  </si>
  <si>
    <t>Brazos Valley</t>
  </si>
  <si>
    <t>Deep East Texas</t>
  </si>
  <si>
    <t>Southeast Texas</t>
  </si>
  <si>
    <t>Golden Crescent</t>
  </si>
  <si>
    <t>Alamo</t>
  </si>
  <si>
    <t>South Texas</t>
  </si>
  <si>
    <t>Coastal Bend</t>
  </si>
  <si>
    <t>Lower Rio Grande</t>
  </si>
  <si>
    <t>Cameron County</t>
  </si>
  <si>
    <t>Texoma</t>
  </si>
  <si>
    <t>Central Texas</t>
  </si>
  <si>
    <t xml:space="preserve">Middle Rio Grande </t>
  </si>
  <si>
    <t>Gulf Coast</t>
  </si>
  <si>
    <t>blank row</t>
  </si>
  <si>
    <t>TOTALS</t>
  </si>
  <si>
    <t>Exp. Data rom CashDrawDB2_03.accdb/CCQ Child Care.query</t>
  </si>
  <si>
    <t>Total Funds Allotted 
(CCQ + CCQ Mentor + CQF)</t>
  </si>
  <si>
    <t>Total Number of CCS Child Care Programs
(as of 10/01/2025)</t>
  </si>
  <si>
    <t>If the Board selects "Both" for administering funds, describe how this is coordinated.</t>
  </si>
  <si>
    <t>Activity</t>
  </si>
  <si>
    <t>TOTAL</t>
  </si>
  <si>
    <t>Board Name</t>
  </si>
  <si>
    <t>FY26 CCQ Allotted Funding</t>
  </si>
  <si>
    <t>CY26 CCQ Mentor Allotted Funding</t>
  </si>
  <si>
    <t>FY26 CQF Allotted Funding</t>
  </si>
  <si>
    <t>Total Allotted</t>
  </si>
  <si>
    <t xml:space="preserve">feed into A5 sum by board </t>
  </si>
  <si>
    <t>Workforce Solutions Panhandle</t>
  </si>
  <si>
    <t>Workforce Solutions South Plains</t>
  </si>
  <si>
    <t>Workforce Solutions North Texas</t>
  </si>
  <si>
    <t>Workforce Solutions for North Central Texas</t>
  </si>
  <si>
    <t>Workforce Solutions for Tarrant County</t>
  </si>
  <si>
    <t>Workforce Solutions Greater Dallas</t>
  </si>
  <si>
    <t>Workforce Solutions Northeast Texas</t>
  </si>
  <si>
    <t>Workforce Solutions East Texas</t>
  </si>
  <si>
    <t>Workforce Solutions of West Central Texas</t>
  </si>
  <si>
    <t>Workforce Solutions Borderplex</t>
  </si>
  <si>
    <t>Workforce Solutions Permian Basin</t>
  </si>
  <si>
    <t>Workforce Solutions Concho Valley</t>
  </si>
  <si>
    <t>Workforce Solutions for the Heart of Texas</t>
  </si>
  <si>
    <t>Workforce Solutions Capital Area</t>
  </si>
  <si>
    <t>Workforce Solutions Rural Capital Area</t>
  </si>
  <si>
    <t>Workforce Solutions Brazos Valley</t>
  </si>
  <si>
    <t>Workforce Solutions Deep East Texas</t>
  </si>
  <si>
    <t>Workforce Solutions Southeast Texas</t>
  </si>
  <si>
    <t>Workforce Solutions Golden Crescent</t>
  </si>
  <si>
    <t>Workforce Solutions Alamo</t>
  </si>
  <si>
    <t>Workforce Solutions for South Texas</t>
  </si>
  <si>
    <t>Workforce Solutions of the Coastal Bend</t>
  </si>
  <si>
    <t>Workforce Solutions Lower Rio Grande Valley</t>
  </si>
  <si>
    <t>Workforce Solutions Cameron</t>
  </si>
  <si>
    <t>Workforce Solutions Texoma</t>
  </si>
  <si>
    <t>Workforce Solutions of Central Texas</t>
  </si>
  <si>
    <t>Workforce Solutions Middle Rio Grande</t>
  </si>
  <si>
    <t>Workforce Solutions Gulf Coast</t>
  </si>
  <si>
    <t>Narrative description of Board's overall plan and strategies for Child Care Quality activities</t>
  </si>
  <si>
    <r>
      <t xml:space="preserve">Total Funds allotted
</t>
    </r>
    <r>
      <rPr>
        <i/>
        <sz val="14"/>
        <rFont val="Calibri"/>
        <family val="2"/>
        <scheme val="minor"/>
      </rPr>
      <t>(CCQ 2%, CCQ Mentor, CQF)</t>
    </r>
  </si>
  <si>
    <r>
      <t xml:space="preserve">Plan Overview 
</t>
    </r>
    <r>
      <rPr>
        <i/>
        <sz val="14"/>
        <rFont val="Calibri"/>
        <family val="2"/>
      </rPr>
      <t>(Overview must include a high-level description of the Board's plan to administer CCQ funds and how it aligns with the Board's Overall Strategic Plan)</t>
    </r>
  </si>
  <si>
    <r>
      <t xml:space="preserve">Needs Determination 
</t>
    </r>
    <r>
      <rPr>
        <i/>
        <sz val="14"/>
        <rFont val="Calibri"/>
        <family val="2"/>
        <scheme val="minor"/>
      </rPr>
      <t>(Describe how the Board determined or assessed the needs of the activities planned)</t>
    </r>
  </si>
  <si>
    <r>
      <t xml:space="preserve">Measurable Outcomes 
</t>
    </r>
    <r>
      <rPr>
        <i/>
        <sz val="14"/>
        <rFont val="Calibri"/>
        <family val="2"/>
        <scheme val="minor"/>
      </rPr>
      <t>(Describe how the Board will determine success of the Plan)</t>
    </r>
  </si>
  <si>
    <t>Total Number of Child Care Programs Participating in CCS</t>
  </si>
  <si>
    <t>Infant &amp; Toddler (including specific Professional Development)</t>
  </si>
  <si>
    <r>
      <t xml:space="preserve">Activity Description
</t>
    </r>
    <r>
      <rPr>
        <i/>
        <sz val="14"/>
        <rFont val="Calibri"/>
        <family val="2"/>
        <scheme val="minor"/>
      </rPr>
      <t>(Description must include alignment to what need or Board strategy)</t>
    </r>
  </si>
  <si>
    <t xml:space="preserve">Target Outreach </t>
  </si>
  <si>
    <t>Measurable Outcome</t>
  </si>
  <si>
    <r>
      <t xml:space="preserve">Funding Type 
</t>
    </r>
    <r>
      <rPr>
        <i/>
        <sz val="14"/>
        <rFont val="Calibri"/>
        <family val="2"/>
        <scheme val="minor"/>
      </rPr>
      <t>(CCQ 2, CCQ Mentor, CQF, Other)</t>
    </r>
  </si>
  <si>
    <t>Anticipated Quarter Start</t>
  </si>
  <si>
    <t xml:space="preserve">READING </t>
  </si>
  <si>
    <t>to dogs</t>
  </si>
  <si>
    <t>Q1</t>
  </si>
  <si>
    <t xml:space="preserve">Total Planned Estimated Expenditures </t>
  </si>
  <si>
    <t xml:space="preserve">READING TEST </t>
  </si>
  <si>
    <t>Texas Rising Star/Quality Improvement (except Professional Development; include Texas Rising Star personnel)</t>
  </si>
  <si>
    <t>Supporting Health &amp; Safety Standards (except Professional Development)</t>
  </si>
  <si>
    <t>Evaluation &amp; Assessment (tools to measure effective practice or child development/progress)</t>
  </si>
  <si>
    <t>Other Activities (Shared Services, Pre-K Partnership Supports, Other Supports)</t>
  </si>
  <si>
    <t>Funding</t>
  </si>
  <si>
    <t xml:space="preserve">Type of Funding </t>
  </si>
  <si>
    <t>Project Status</t>
  </si>
  <si>
    <t>Project Update
(Provide details about the project to include what or how it was implemented in this quarter)</t>
  </si>
  <si>
    <t>Number  of Participants Served
(if applicable)</t>
  </si>
  <si>
    <t xml:space="preserve">Project Status </t>
  </si>
  <si>
    <r>
      <t xml:space="preserve">Activity Description:
</t>
    </r>
    <r>
      <rPr>
        <i/>
        <sz val="14"/>
        <color theme="1"/>
        <rFont val="Calibri"/>
        <family val="2"/>
        <scheme val="minor"/>
      </rPr>
      <t>Enter detailed description of the activity or grouping of activities that was conducted. Include details about any revisions to the planned activity or expenditures, if applicable</t>
    </r>
  </si>
  <si>
    <r>
      <t xml:space="preserve">Project Status 
</t>
    </r>
    <r>
      <rPr>
        <i/>
        <sz val="14"/>
        <color theme="1"/>
        <rFont val="Calibri"/>
        <family val="2"/>
        <scheme val="minor"/>
      </rPr>
      <t>(Started, Ongoing, Completed)</t>
    </r>
    <r>
      <rPr>
        <b/>
        <sz val="14"/>
        <color theme="1"/>
        <rFont val="Calibri"/>
        <family val="2"/>
        <scheme val="minor"/>
      </rPr>
      <t xml:space="preserve">
</t>
    </r>
  </si>
  <si>
    <r>
      <t xml:space="preserve">Number  of Participants </t>
    </r>
    <r>
      <rPr>
        <sz val="14"/>
        <color theme="1"/>
        <rFont val="Calibri"/>
        <family val="2"/>
        <scheme val="minor"/>
      </rPr>
      <t xml:space="preserve">
(if applicable)</t>
    </r>
  </si>
  <si>
    <r>
      <t xml:space="preserve">Type of Funding 
</t>
    </r>
    <r>
      <rPr>
        <i/>
        <sz val="12"/>
        <color rgb="FFFF0000"/>
        <rFont val="Calibri"/>
        <family val="2"/>
        <scheme val="minor"/>
      </rPr>
      <t>(CCQ 2%, CQF, Other)</t>
    </r>
    <r>
      <rPr>
        <b/>
        <sz val="12"/>
        <color rgb="FFFF0000"/>
        <rFont val="Calibri"/>
        <family val="2"/>
        <scheme val="minor"/>
      </rPr>
      <t xml:space="preserve">
</t>
    </r>
  </si>
  <si>
    <r>
      <rPr>
        <b/>
        <sz val="14"/>
        <color rgb="FFFF0000"/>
        <rFont val="Calibri"/>
        <family val="2"/>
        <scheme val="minor"/>
      </rPr>
      <t>Estimated Expendiutre</t>
    </r>
    <r>
      <rPr>
        <b/>
        <sz val="14"/>
        <color rgb="FF000000"/>
        <rFont val="Calibri"/>
        <family val="2"/>
        <scheme val="minor"/>
      </rPr>
      <t xml:space="preserve">
</t>
    </r>
    <r>
      <rPr>
        <i/>
        <sz val="14"/>
        <color rgb="FFFF0000"/>
        <rFont val="Calibri"/>
        <family val="2"/>
        <scheme val="minor"/>
      </rPr>
      <t>Enter the estimated expenditure for each activity listed.</t>
    </r>
  </si>
  <si>
    <t>Curriculum - Infant/Toddler</t>
  </si>
  <si>
    <t>Board-Level Data for Statewide Rollup</t>
  </si>
  <si>
    <t>(see 'Staff Instructions' tab in Statewide Rollup workbook)</t>
  </si>
  <si>
    <t>Board (populated from Instructions tab)</t>
  </si>
  <si>
    <t>Mentor Staffing</t>
  </si>
  <si>
    <t>Q1 Mentors</t>
  </si>
  <si>
    <t>Q2 Mentors</t>
  </si>
  <si>
    <t>Q3 Mentors</t>
  </si>
  <si>
    <t>Q4 Mentors</t>
  </si>
  <si>
    <t>Texas Rising Star/QRIS</t>
  </si>
  <si>
    <t>Health &amp; Safety</t>
  </si>
  <si>
    <t>Evaluation and Assessment</t>
  </si>
  <si>
    <t>Grants,
Equip/Mat</t>
  </si>
  <si>
    <t>New TRS Infant Slots</t>
  </si>
  <si>
    <t>New TRS Toddler Slots</t>
  </si>
  <si>
    <t>Scholarships</t>
  </si>
  <si>
    <t>Bonuses/ Wage Supplements</t>
  </si>
  <si>
    <t>Reimbursement Training</t>
  </si>
  <si>
    <t>Release Time/Subs</t>
  </si>
  <si>
    <t>Training (Duplicated numbers)</t>
  </si>
  <si>
    <t>Equip &amp; Mat</t>
  </si>
  <si>
    <t>Defibrillators/Security Systems, Cameras, Coded Entry</t>
  </si>
  <si>
    <t>Other Materials</t>
  </si>
  <si>
    <t>H&amp;S Materials</t>
  </si>
  <si>
    <t>First Aid/CPR Training</t>
  </si>
  <si>
    <t>Providers Assisted</t>
  </si>
  <si>
    <t>Programs Receiving FA or TA</t>
  </si>
  <si>
    <t>Wage Supplements</t>
  </si>
  <si>
    <t>Mental Health Supports</t>
  </si>
  <si>
    <t>Stabilization/Supply Building Stipends</t>
  </si>
  <si>
    <t>Formal PreK Partnerships</t>
  </si>
  <si>
    <t>New Formal HS/EHS</t>
  </si>
  <si>
    <t>Shared Services</t>
  </si>
  <si>
    <t>WD Letter Revisions</t>
  </si>
  <si>
    <t>WD Letter Recissions</t>
  </si>
  <si>
    <t>New WD Letter Issued</t>
  </si>
  <si>
    <t>Date</t>
  </si>
  <si>
    <t>Change</t>
  </si>
  <si>
    <t>WD 21-19 Ch. 4</t>
  </si>
  <si>
    <t>WD 25-22</t>
  </si>
  <si>
    <r>
      <t xml:space="preserve">New language regarding several categories, such as Professional Development, Supporting Health &amp; Safety Standards, and Other Activities, has been added to the </t>
    </r>
    <r>
      <rPr>
        <b/>
        <sz val="12"/>
        <color theme="1"/>
        <rFont val="Calibri"/>
        <family val="2"/>
        <scheme val="minor"/>
      </rPr>
      <t>Examples &amp; Definitions</t>
    </r>
    <r>
      <rPr>
        <sz val="12"/>
        <color theme="1"/>
        <rFont val="Calibri"/>
        <family val="2"/>
        <scheme val="minor"/>
      </rPr>
      <t xml:space="preserve"> tab of Attachment 1.
Within the </t>
    </r>
    <r>
      <rPr>
        <b/>
        <sz val="12"/>
        <color theme="1"/>
        <rFont val="Calibri"/>
        <family val="2"/>
        <scheme val="minor"/>
      </rPr>
      <t>Quarterly Data</t>
    </r>
    <r>
      <rPr>
        <sz val="12"/>
        <color theme="1"/>
        <rFont val="Calibri"/>
        <family val="2"/>
        <scheme val="minor"/>
      </rPr>
      <t xml:space="preserve"> tab, one line item from the COVID-19 Supports section was placed in another category, specifically COVID-19 related materials line item was placed within the Supporting Health &amp; Safety Standards category.
The Other Activities category within the </t>
    </r>
    <r>
      <rPr>
        <b/>
        <sz val="12"/>
        <color theme="1"/>
        <rFont val="Calibri"/>
        <family val="2"/>
        <scheme val="minor"/>
      </rPr>
      <t>Quarterly Data</t>
    </r>
    <r>
      <rPr>
        <sz val="12"/>
        <color theme="1"/>
        <rFont val="Calibri"/>
        <family val="2"/>
        <scheme val="minor"/>
      </rPr>
      <t xml:space="preserve"> tab has been updated to include the reporting requirements for the new Supply Building section and mental health supports.</t>
    </r>
  </si>
  <si>
    <t>WD 25-22, Change 1</t>
  </si>
  <si>
    <t xml:space="preserve">Clarification on reporting Health &amp; Safety Standards specified training. </t>
  </si>
  <si>
    <t>WD 23-23</t>
  </si>
  <si>
    <r>
      <t>Update to guidance on planning and reporting requirements for activities funded with local CCQ and applicable CCM funds to include utilizing Supplemental Cost Categories in CDER.
Within the</t>
    </r>
    <r>
      <rPr>
        <b/>
        <sz val="12"/>
        <color theme="1"/>
        <rFont val="Calibri"/>
        <family val="2"/>
        <scheme val="minor"/>
      </rPr>
      <t xml:space="preserve"> Annual Expenditure Plan</t>
    </r>
    <r>
      <rPr>
        <sz val="12"/>
        <color theme="1"/>
        <rFont val="Calibri"/>
        <family val="2"/>
        <scheme val="minor"/>
      </rPr>
      <t xml:space="preserve"> tab, new data is being captured to indicate who implements the CCQ funding and removes the requirement to provide estimated expenditures for each category.
Within the </t>
    </r>
    <r>
      <rPr>
        <b/>
        <sz val="12"/>
        <color theme="1"/>
        <rFont val="Calibri"/>
        <family val="2"/>
        <scheme val="minor"/>
      </rPr>
      <t>Texas Rising Star Staf</t>
    </r>
    <r>
      <rPr>
        <sz val="12"/>
        <color theme="1"/>
        <rFont val="Calibri"/>
        <family val="2"/>
        <scheme val="minor"/>
      </rPr>
      <t xml:space="preserve">f tab, removed the assessor data fields, as this will be provided by the Centralized Assessment Entity beginning 10/1/23.
Within the </t>
    </r>
    <r>
      <rPr>
        <b/>
        <sz val="12"/>
        <color theme="1"/>
        <rFont val="Calibri"/>
        <family val="2"/>
        <scheme val="minor"/>
      </rPr>
      <t>Quarterly Data</t>
    </r>
    <r>
      <rPr>
        <sz val="12"/>
        <color theme="1"/>
        <rFont val="Calibri"/>
        <family val="2"/>
        <scheme val="minor"/>
      </rPr>
      <t xml:space="preserve"> tab, removed the requirement to provide actual expenditures for each category per funding source.
Within the </t>
    </r>
    <r>
      <rPr>
        <b/>
        <sz val="12"/>
        <color theme="1"/>
        <rFont val="Calibri"/>
        <family val="2"/>
        <scheme val="minor"/>
      </rPr>
      <t>Quarterly Data</t>
    </r>
    <r>
      <rPr>
        <sz val="12"/>
        <color theme="1"/>
        <rFont val="Calibri"/>
        <family val="2"/>
        <scheme val="minor"/>
      </rPr>
      <t xml:space="preserve"> tab, removed COVID-19 supports from the "Other" Category
Removed the </t>
    </r>
    <r>
      <rPr>
        <b/>
        <sz val="12"/>
        <color theme="1"/>
        <rFont val="Calibri"/>
        <family val="2"/>
        <scheme val="minor"/>
      </rPr>
      <t>End of Year</t>
    </r>
    <r>
      <rPr>
        <sz val="12"/>
        <color theme="1"/>
        <rFont val="Calibri"/>
        <family val="2"/>
        <scheme val="minor"/>
      </rPr>
      <t xml:space="preserve"> tab, as this data will now be captured with CDER.</t>
    </r>
  </si>
  <si>
    <t>WD 16-24</t>
  </si>
  <si>
    <t>Updated to add additional 4% of CQF funding as directed by TWC (2% of CCQ and 4% of CQF for a total of 6%)
Updated Annual Plan to request type of funding, when the activity would begin incurring expenditures, and estimated expenditures</t>
  </si>
  <si>
    <t>Quarter 1</t>
  </si>
  <si>
    <r>
      <t xml:space="preserve">Type of Funding 
</t>
    </r>
    <r>
      <rPr>
        <i/>
        <sz val="14"/>
        <rFont val="Calibri"/>
        <family val="2"/>
        <scheme val="minor"/>
      </rPr>
      <t>(CCQ, CCQ Mentor, CQF, Other)</t>
    </r>
  </si>
  <si>
    <r>
      <t xml:space="preserve">Project Status 
</t>
    </r>
    <r>
      <rPr>
        <i/>
        <sz val="14"/>
        <rFont val="Calibri"/>
        <family val="2"/>
        <scheme val="minor"/>
      </rPr>
      <t>(Delayed, Started, Ongoing, Completed)</t>
    </r>
    <r>
      <rPr>
        <b/>
        <sz val="14"/>
        <rFont val="Calibri"/>
        <family val="2"/>
        <scheme val="minor"/>
      </rPr>
      <t xml:space="preserve">
</t>
    </r>
  </si>
  <si>
    <r>
      <t xml:space="preserve">Project Update
</t>
    </r>
    <r>
      <rPr>
        <i/>
        <sz val="14"/>
        <rFont val="Calibri"/>
        <family val="2"/>
        <scheme val="minor"/>
      </rPr>
      <t>(Provide details about the project to include what or how it was implemented in this quarter)</t>
    </r>
  </si>
  <si>
    <r>
      <t>Number  of Participants Served</t>
    </r>
    <r>
      <rPr>
        <sz val="14"/>
        <rFont val="Calibri"/>
        <family val="2"/>
        <scheme val="minor"/>
      </rPr>
      <t xml:space="preserve">
(if applicable)</t>
    </r>
  </si>
  <si>
    <t>Quarter</t>
  </si>
  <si>
    <t>IT Grants and/or Equipment &amp; Materials</t>
  </si>
  <si>
    <t>New Infant Slots Generated</t>
  </si>
  <si>
    <t>New Toddler Slots Generated</t>
  </si>
  <si>
    <t>Bonuses/Wage Supplements Tied to Educational Level</t>
  </si>
  <si>
    <t>Reimbursement for Training Costs</t>
  </si>
  <si>
    <t>Release Time/Substitute Coverage for PD</t>
  </si>
  <si>
    <t>Professional Development Opportunities (Board-Hosted)</t>
  </si>
  <si>
    <t>Professional Development Opportunities (Third-Party)</t>
  </si>
  <si>
    <t xml:space="preserve">Classroom Equipment and Materials </t>
  </si>
  <si>
    <t xml:space="preserve">Incentive Stipends (based on Certification) </t>
  </si>
  <si>
    <t>Budgeted Texas Rising Star Mentor FTEs</t>
  </si>
  <si>
    <t>Filled Texas Rising Star Mentor FTEs</t>
  </si>
  <si>
    <t>Defibrillators / Security Systems, Cameras, Coded Entry</t>
  </si>
  <si>
    <t>Other Materials (Excluding PPE)</t>
  </si>
  <si>
    <t>Health &amp; Safety Materials (PPE, Anti-Choking Devices)</t>
  </si>
  <si>
    <t xml:space="preserve">First Aid/CPR Training  </t>
  </si>
  <si>
    <t>Evaluation &amp; Assessment Tools</t>
  </si>
  <si>
    <t xml:space="preserve">Wage Supplements </t>
  </si>
  <si>
    <t>Stabilization/Supply-Building Stipends</t>
  </si>
  <si>
    <t>New formal Pre-K Partnerships Developed</t>
  </si>
  <si>
    <t>New Formal HS/EHS Partnerships Developed</t>
  </si>
  <si>
    <t>Totals</t>
  </si>
  <si>
    <t>Q2</t>
  </si>
  <si>
    <t>Q3</t>
  </si>
  <si>
    <t>Q4</t>
  </si>
  <si>
    <t>Avg</t>
  </si>
  <si>
    <t>Infant &amp; Toddler (including professional development)</t>
  </si>
  <si>
    <t xml:space="preserve"> Expansion of Availability for Infants &amp; Toddlers</t>
  </si>
  <si>
    <t>Programs receving support to expand availability of Infant and Toddler slots</t>
  </si>
  <si>
    <t>YTD Total</t>
  </si>
  <si>
    <t>Grants and/or equipment &amp; materials</t>
  </si>
  <si>
    <t>TOTAL:</t>
  </si>
  <si>
    <t>*New Slots Created Each Quarter (unduplicated)</t>
  </si>
  <si>
    <t>New infant slots generated</t>
  </si>
  <si>
    <t>New toddler slots generated</t>
  </si>
  <si>
    <t xml:space="preserve">Financial Supports Provided to Individuals 
(including infant/toddler teachers)
</t>
  </si>
  <si>
    <t>*New Individuals Assisted Each Quarter (unduplicated)</t>
  </si>
  <si>
    <t>Bonuses/wage supplements tied to educational level</t>
  </si>
  <si>
    <t>Reimbursement for training costs</t>
  </si>
  <si>
    <t>Release time/substitute coverage for PD</t>
  </si>
  <si>
    <t>Individuals Receiving Board-Funded Professional Development (including infant/toddler-specific professional development and Texas Rising Star staff professional development)</t>
  </si>
  <si>
    <t>*Individuals Trained Each Quarter (may be duplicated)</t>
  </si>
  <si>
    <t>Texas Rising Star/Quality Improvement (except professional development)</t>
  </si>
  <si>
    <t xml:space="preserve">Program Grants / Stipends </t>
  </si>
  <si>
    <t>Programs may be duplicated due to overlapping activities</t>
  </si>
  <si>
    <t>Classroom Equipment and Materials - Infant Toddler</t>
  </si>
  <si>
    <t>Texas Rising Star Staffing</t>
  </si>
  <si>
    <t>*Snapshot of Staffing Level Each Quarter</t>
  </si>
  <si>
    <t>YTD Average</t>
  </si>
  <si>
    <t xml:space="preserve"> </t>
  </si>
  <si>
    <t>Budgeted TRS Staff:</t>
  </si>
  <si>
    <t>Filled TRS Staff:</t>
  </si>
  <si>
    <t>Supporting Health &amp; Safety Standards (except professional development)</t>
  </si>
  <si>
    <t>Providers/Individuals Receiving Health and Safety Supports</t>
  </si>
  <si>
    <t>*New Providers Assisted Each Quarter (unduplicated)</t>
  </si>
  <si>
    <t>Defibrillators / Security systems, Cameras, Coded Entry</t>
  </si>
  <si>
    <t>Health &amp; Safety Materials (PPE, Choking devices)</t>
  </si>
  <si>
    <t>Evaluation &amp; Assessment (tools to measure effective practice or to measure age-appropriate child development)</t>
  </si>
  <si>
    <t>Evaluation/Assessment Tools Used</t>
  </si>
  <si>
    <t>Providers Assisted in Pursuit or Maintaining of National Accreditation</t>
  </si>
  <si>
    <t>Programs receiving financial or technical assistance support</t>
  </si>
  <si>
    <t>Other Supports</t>
  </si>
  <si>
    <t>Providers/Individuals Receiving Other Allowable Supports</t>
  </si>
  <si>
    <t>*New Providers/Participants Assisted Each Quarter (unduplicated)</t>
  </si>
  <si>
    <t>Mental health supports</t>
  </si>
  <si>
    <t>Stabilization/supply-building stipends</t>
  </si>
  <si>
    <t>New formal Pre-K partnerships developed</t>
  </si>
  <si>
    <t>New formal HS/EHS partnerships developed</t>
  </si>
  <si>
    <t>Will The Board repeat next year?</t>
  </si>
  <si>
    <t>Additional Information (lessons learned,notes, etc)</t>
  </si>
  <si>
    <t>Met</t>
  </si>
  <si>
    <t>Infant &amp; Toddler (including Professional Development)</t>
  </si>
  <si>
    <t>Estimated Planned Expenditures</t>
  </si>
  <si>
    <t>Estimated Actual Expenditures</t>
  </si>
  <si>
    <t xml:space="preserve">Actual Outreach </t>
  </si>
  <si>
    <r>
      <t xml:space="preserve">Actual Implementation Timeframe
</t>
    </r>
    <r>
      <rPr>
        <i/>
        <sz val="14"/>
        <rFont val="Calibri"/>
        <family val="2"/>
        <scheme val="minor"/>
      </rPr>
      <t>(month/year - month/year)</t>
    </r>
  </si>
  <si>
    <r>
      <t xml:space="preserve">Measurable Outcome
</t>
    </r>
    <r>
      <rPr>
        <i/>
        <sz val="14"/>
        <rFont val="Calibri"/>
        <family val="2"/>
        <scheme val="minor"/>
      </rPr>
      <t>Measurable outcomes should reflect the goals outlined by the Board in the Annual Expenditure Plan and include findings to support the activity's success or barriers.</t>
    </r>
  </si>
  <si>
    <r>
      <t xml:space="preserve">Lessons Learned
</t>
    </r>
    <r>
      <rPr>
        <i/>
        <sz val="14"/>
        <rFont val="Calibri"/>
        <family val="2"/>
        <scheme val="minor"/>
      </rPr>
      <t>Describe any barriers or lessons learned by the Board from implementing this activity</t>
    </r>
  </si>
  <si>
    <t>Total Estimated Expenditures Spent</t>
  </si>
  <si>
    <t xml:space="preserve">
</t>
  </si>
  <si>
    <t>#</t>
  </si>
  <si>
    <t>Alpha</t>
  </si>
  <si>
    <t>Board Drop-Down Selection</t>
  </si>
  <si>
    <t>Eval/Assess Drop-Down</t>
  </si>
  <si>
    <t xml:space="preserve">Quality Activities Categories </t>
  </si>
  <si>
    <t>Employed By</t>
  </si>
  <si>
    <t>Administered By</t>
  </si>
  <si>
    <t>Board (Select on Instructions tab)</t>
  </si>
  <si>
    <r>
      <rPr>
        <i/>
        <sz val="12"/>
        <color theme="1"/>
        <rFont val="Calibri"/>
        <family val="2"/>
      </rPr>
      <t xml:space="preserve">select </t>
    </r>
    <r>
      <rPr>
        <b/>
        <sz val="12"/>
        <color theme="1"/>
        <rFont val="Calibri"/>
        <family val="2"/>
      </rPr>
      <t>↓</t>
    </r>
  </si>
  <si>
    <t>Delayed</t>
  </si>
  <si>
    <t>CLASS</t>
  </si>
  <si>
    <t>Started</t>
  </si>
  <si>
    <t>ERS (ECERS, ITERS, FCCERS)</t>
  </si>
  <si>
    <t>Board's Child Care Contractor</t>
  </si>
  <si>
    <t>Ongoing</t>
  </si>
  <si>
    <t>Other classroom/facility eval tool</t>
  </si>
  <si>
    <t>Self-Employed Hourly</t>
  </si>
  <si>
    <t>Both</t>
  </si>
  <si>
    <t>Completed</t>
  </si>
  <si>
    <t>Teaching Strategies Gold</t>
  </si>
  <si>
    <t>Cancelled</t>
  </si>
  <si>
    <t>ASQ</t>
  </si>
  <si>
    <t>Greater Dallas</t>
  </si>
  <si>
    <t>Other child assessment tool</t>
  </si>
  <si>
    <t>Quarter Activity Starts</t>
  </si>
  <si>
    <t>Quarter 2</t>
  </si>
  <si>
    <t>Borderplex</t>
  </si>
  <si>
    <t>Quarter 3</t>
  </si>
  <si>
    <t>Quarter 4</t>
  </si>
  <si>
    <t>Funding Types</t>
  </si>
  <si>
    <t>Data Tab Section </t>
  </si>
  <si>
    <t>Classroom Equipment &amp; Materials</t>
  </si>
  <si>
    <t>TRS/QRIS – Program Grants/Stipends </t>
  </si>
  <si>
    <t>Classroom Equipment &amp; Materials - Infant Toddler</t>
  </si>
  <si>
    <t>Evaluation/Assessment Tool</t>
  </si>
  <si>
    <t>Evaluation &amp; Assessment </t>
  </si>
  <si>
    <t>Deep East</t>
  </si>
  <si>
    <t>Expansion of Availability for Infants &amp; Toddlers</t>
  </si>
  <si>
    <t>Infant Toddler – Grants and/or Equipment and Materials </t>
  </si>
  <si>
    <t xml:space="preserve">First Aid/CPR Training </t>
  </si>
  <si>
    <t>Health &amp; Safety – CPR/First Aid </t>
  </si>
  <si>
    <t>Formal Evaluation Study</t>
  </si>
  <si>
    <t>NONE – not captured in data report </t>
  </si>
  <si>
    <t>Health &amp; Safety Equipment (AED/Security)</t>
  </si>
  <si>
    <t>Health &amp; Safety – defibrillators/security </t>
  </si>
  <si>
    <t>Health &amp; Safety – other materials </t>
  </si>
  <si>
    <t>Not Met</t>
  </si>
  <si>
    <t>Health &amp; Safety Supports (Other training, Background Checks)</t>
  </si>
  <si>
    <t>Health &amp; Safety – other training/background check </t>
  </si>
  <si>
    <t>Lower Rio</t>
  </si>
  <si>
    <t>Partially Met</t>
  </si>
  <si>
    <t>Incentive Stipends (based on Certification)</t>
  </si>
  <si>
    <t>Cameron</t>
  </si>
  <si>
    <t>Infant Toddler Specific Professional Development</t>
  </si>
  <si>
    <t>Professional Development – Board Hosted </t>
  </si>
  <si>
    <t>Infant Toddler Specific Scholarships</t>
  </si>
  <si>
    <t>Professional Development - Scholarships </t>
  </si>
  <si>
    <t>Other - Mental Health </t>
  </si>
  <si>
    <t>Middle Rio</t>
  </si>
  <si>
    <t>Other - new HS/EHS partnerships </t>
  </si>
  <si>
    <t>Other – New formal Pre-K partnerships </t>
  </si>
  <si>
    <t>Parent Education and Outreach</t>
  </si>
  <si>
    <t>Professional Development – Third-party Hosted </t>
  </si>
  <si>
    <t>Professional Development Scholarships</t>
  </si>
  <si>
    <t xml:space="preserve">Reimbursement for Training </t>
  </si>
  <si>
    <t>Professional Development - Reimbursement </t>
  </si>
  <si>
    <t>Release time/substitute coverage</t>
  </si>
  <si>
    <t>Professional Development – Release time </t>
  </si>
  <si>
    <t>Board contractor</t>
  </si>
  <si>
    <t>Other – Shared Services </t>
  </si>
  <si>
    <t>Other – Stabilization/supply-building stipends </t>
  </si>
  <si>
    <t xml:space="preserve">Supporting National Accreditation </t>
  </si>
  <si>
    <t>Supporting National Accreditation </t>
  </si>
  <si>
    <t>Texas Rising Star Staff Personnel</t>
  </si>
  <si>
    <t>Pulled from Staffing Tab </t>
  </si>
  <si>
    <t>Wage Supplements (tied to educational level)</t>
  </si>
  <si>
    <t>Professional Development – Bonuses/Wage supplements </t>
  </si>
  <si>
    <t>EOY Repeat</t>
  </si>
  <si>
    <t>Other – Wage supports  </t>
  </si>
  <si>
    <t>Yes</t>
  </si>
  <si>
    <t xml:space="preserve">No </t>
  </si>
  <si>
    <r>
      <t xml:space="preserve">Step 1: Complete the </t>
    </r>
    <r>
      <rPr>
        <b/>
        <i/>
        <sz val="12"/>
        <color theme="0"/>
        <rFont val="Calibri"/>
        <family val="2"/>
        <scheme val="minor"/>
      </rPr>
      <t xml:space="preserve">Texas Rising Star Staff Log </t>
    </r>
  </si>
  <si>
    <t>Enter the Board's Texas Rising Star staffing information, including budgeted and filled Texas Rising Star mentors and/or other role full-time equivalents (FTE).
Information must include hire date, current job title/role, percentage of FTE job duties for that role, "employed by" information, email contact information, and termination date, as applicable.
For employed by information, denote if the staff member is employed by the Board, the Board's child care contractor, or self-employed (hourly).</t>
  </si>
  <si>
    <r>
      <t xml:space="preserve">Step 2: Complete the </t>
    </r>
    <r>
      <rPr>
        <b/>
        <i/>
        <sz val="12"/>
        <color theme="0"/>
        <rFont val="Calibri"/>
        <family val="2"/>
        <scheme val="minor"/>
      </rPr>
      <t>Annual Expenditure Plan</t>
    </r>
    <r>
      <rPr>
        <b/>
        <sz val="12"/>
        <color theme="0"/>
        <rFont val="Calibri"/>
        <family val="2"/>
        <scheme val="minor"/>
      </rPr>
      <t xml:space="preserve"> </t>
    </r>
  </si>
  <si>
    <t xml:space="preserve">Within 60  calendar days of approval of funds by the Commission. </t>
  </si>
  <si>
    <r>
      <t xml:space="preserve">Enter CCQ activities planned to occur during the federal fiscal year (October 1 - September 30), regardless of grant source. Due to overlap of Board funds (as applicable), some activities that occur in this FFY may be funded from prior Board Contract Year (BCY) grants.
Only cells with green headings need Board data entry. All cells below gold headings will auto-populate. 
</t>
    </r>
    <r>
      <rPr>
        <b/>
        <sz val="12"/>
        <rFont val="Calibri"/>
        <family val="2"/>
        <scheme val="minor"/>
      </rPr>
      <t xml:space="preserve">- Plan Status: </t>
    </r>
    <r>
      <rPr>
        <sz val="12"/>
        <rFont val="Calibri"/>
        <family val="2"/>
        <scheme val="minor"/>
      </rPr>
      <t xml:space="preserve">This cell will indicate whether the Board's CQF activities are Approved, Pending, or Needs Revisions from TWC.
</t>
    </r>
    <r>
      <rPr>
        <b/>
        <sz val="12"/>
        <rFont val="Calibri"/>
        <family val="2"/>
        <scheme val="minor"/>
      </rPr>
      <t xml:space="preserve">- FY: </t>
    </r>
    <r>
      <rPr>
        <sz val="12"/>
        <rFont val="Calibri"/>
        <family val="2"/>
        <scheme val="minor"/>
      </rPr>
      <t xml:space="preserve">Auto-populates the current fiscal year for the plan.
</t>
    </r>
    <r>
      <rPr>
        <b/>
        <sz val="12"/>
        <rFont val="Calibri"/>
        <family val="2"/>
        <scheme val="minor"/>
      </rPr>
      <t xml:space="preserve">- Board: </t>
    </r>
    <r>
      <rPr>
        <sz val="12"/>
        <rFont val="Calibri"/>
        <family val="2"/>
        <scheme val="minor"/>
      </rPr>
      <t xml:space="preserve">Auto-populates the Board area. 
</t>
    </r>
    <r>
      <rPr>
        <b/>
        <sz val="12"/>
        <rFont val="Calibri"/>
        <family val="2"/>
        <scheme val="minor"/>
      </rPr>
      <t xml:space="preserve">- Total Funds Planned: </t>
    </r>
    <r>
      <rPr>
        <sz val="12"/>
        <rFont val="Calibri"/>
        <family val="2"/>
        <scheme val="minor"/>
      </rPr>
      <t xml:space="preserve">Auto-populates the total amount of funds planned by the Board (CCQ, CCQ Mentor and CQF). 
</t>
    </r>
    <r>
      <rPr>
        <b/>
        <sz val="12"/>
        <rFont val="Calibri"/>
        <family val="2"/>
        <scheme val="minor"/>
      </rPr>
      <t xml:space="preserve">- Total Funds Allotted: </t>
    </r>
    <r>
      <rPr>
        <sz val="12"/>
        <rFont val="Calibri"/>
        <family val="2"/>
        <scheme val="minor"/>
      </rPr>
      <t xml:space="preserve">This cell will auto-populate when the Board selects their Board name above (cell B8). This is the total amount of CCQ, CCQ Mentor, and CQF funds for the Board.
</t>
    </r>
    <r>
      <rPr>
        <b/>
        <sz val="12"/>
        <rFont val="Calibri"/>
        <family val="2"/>
        <scheme val="minor"/>
      </rPr>
      <t>- Total Number of CCS Child Care Programs:</t>
    </r>
    <r>
      <rPr>
        <sz val="12"/>
        <rFont val="Calibri"/>
        <family val="2"/>
        <scheme val="minor"/>
      </rPr>
      <t xml:space="preserve"> Enter the total number of CCS Child Care Programs in cell F5 as of October 1 of the current year.</t>
    </r>
    <r>
      <rPr>
        <b/>
        <sz val="12"/>
        <rFont val="Calibri"/>
        <family val="2"/>
        <scheme val="minor"/>
      </rPr>
      <t xml:space="preserve">
- Who administers the CCQ funds? </t>
    </r>
    <r>
      <rPr>
        <sz val="12"/>
        <rFont val="Calibri"/>
        <family val="2"/>
        <scheme val="minor"/>
      </rPr>
      <t xml:space="preserve">Make a selection for who implements the TWC provided CCQ funds: Board, Board Contractor, or Both. </t>
    </r>
    <r>
      <rPr>
        <b/>
        <sz val="12"/>
        <rFont val="Calibri"/>
        <family val="2"/>
        <scheme val="minor"/>
      </rPr>
      <t xml:space="preserve">
- </t>
    </r>
    <r>
      <rPr>
        <sz val="12"/>
        <rFont val="Calibri"/>
        <family val="2"/>
        <scheme val="minor"/>
      </rPr>
      <t xml:space="preserve">If "Both" is selected for administering funds, describe how this is coordinated. </t>
    </r>
    <r>
      <rPr>
        <b/>
        <sz val="12"/>
        <rFont val="Calibri"/>
        <family val="2"/>
        <scheme val="minor"/>
      </rPr>
      <t xml:space="preserve">
- Plan Overview: </t>
    </r>
    <r>
      <rPr>
        <sz val="12"/>
        <rFont val="Calibri"/>
        <family val="2"/>
        <scheme val="minor"/>
      </rPr>
      <t xml:space="preserve">Provide a high-level description of the Board's planned use of the CCQ funding provided to include how success of the Child Care Quality activities will be measured and how it aligns with the Board's overarching Local Workforce Development Board (Board) strategic Plan.
</t>
    </r>
    <r>
      <rPr>
        <b/>
        <sz val="12"/>
        <rFont val="Calibri"/>
        <family val="2"/>
        <scheme val="minor"/>
      </rPr>
      <t xml:space="preserve">- Needs Determination: </t>
    </r>
    <r>
      <rPr>
        <sz val="12"/>
        <rFont val="Calibri"/>
        <family val="2"/>
        <scheme val="minor"/>
      </rPr>
      <t>Describe how</t>
    </r>
    <r>
      <rPr>
        <b/>
        <sz val="12"/>
        <rFont val="Calibri"/>
        <family val="2"/>
        <scheme val="minor"/>
      </rPr>
      <t xml:space="preserve"> </t>
    </r>
    <r>
      <rPr>
        <sz val="12"/>
        <rFont val="Calibri"/>
        <family val="2"/>
        <scheme val="minor"/>
      </rPr>
      <t xml:space="preserve">the Board assessed quality improvement needs for the activities planned and what key needs does the plan addresses. This should also include how CQF activity needs were determined.
NOTE: Planned Estimated Funding Totals chart will auto-populate (lines 7 through 12) with funding totals based on the data the Board inputs into the Plan. Do not attempt to edit these fields.
For each activity being implemented: 
- </t>
    </r>
    <r>
      <rPr>
        <b/>
        <sz val="12"/>
        <rFont val="Calibri"/>
        <family val="2"/>
        <scheme val="minor"/>
      </rPr>
      <t xml:space="preserve">Activity Category: </t>
    </r>
    <r>
      <rPr>
        <sz val="12"/>
        <rFont val="Calibri"/>
        <family val="2"/>
        <scheme val="minor"/>
      </rPr>
      <t xml:space="preserve">Select the activity category from the drop-down list provided. The categories are listed in priority order. If an activity could fall in either category (such as Professional Development specific to infant/toddler care), enter the data under the highest-ranked/first category (in this case, Infant and Toddler). </t>
    </r>
    <r>
      <rPr>
        <b/>
        <sz val="12"/>
        <rFont val="Calibri"/>
        <family val="2"/>
        <scheme val="minor"/>
      </rPr>
      <t>Do not double-report across categories.</t>
    </r>
    <r>
      <rPr>
        <sz val="12"/>
        <rFont val="Calibri"/>
        <family val="2"/>
        <scheme val="minor"/>
      </rPr>
      <t xml:space="preserve"> 
Example: If you had an initiative to support providers attaining national accreditation, you may report sending provider staff to the TXAEYC conference under Professional Development and report reimbursements for NAEYC accreditation fees under Supporting National Accreditation.
- </t>
    </r>
    <r>
      <rPr>
        <b/>
        <sz val="12"/>
        <rFont val="Calibri"/>
        <family val="2"/>
        <scheme val="minor"/>
      </rPr>
      <t>Activity Type/Name:</t>
    </r>
    <r>
      <rPr>
        <sz val="12"/>
        <rFont val="Calibri"/>
        <family val="2"/>
        <scheme val="minor"/>
      </rPr>
      <t xml:space="preserve"> Select a title/descriptive name of the activity or grouping of activities from the drop-down list provided.
-</t>
    </r>
    <r>
      <rPr>
        <b/>
        <sz val="12"/>
        <rFont val="Calibri"/>
        <family val="2"/>
        <scheme val="minor"/>
      </rPr>
      <t xml:space="preserve"> Planned Expenditures:</t>
    </r>
    <r>
      <rPr>
        <sz val="12"/>
        <rFont val="Calibri"/>
        <family val="2"/>
        <scheme val="minor"/>
      </rPr>
      <t xml:space="preserve"> Enter the estimated amount the Board expects to expend on the activity as a whole.
-</t>
    </r>
    <r>
      <rPr>
        <b/>
        <sz val="12"/>
        <rFont val="Calibri"/>
        <family val="2"/>
        <scheme val="minor"/>
      </rPr>
      <t xml:space="preserve"> Funding Type: </t>
    </r>
    <r>
      <rPr>
        <sz val="12"/>
        <rFont val="Calibri"/>
        <family val="2"/>
        <scheme val="minor"/>
      </rPr>
      <t xml:space="preserve">Select the applicable type of funding for each quality activity or grouping of activities (for activities that will utilize more than one type of funding, the Board will list the same activity on a separate line indicating the additional funding type within the activity description.)
- </t>
    </r>
    <r>
      <rPr>
        <b/>
        <sz val="12"/>
        <rFont val="Calibri"/>
        <family val="2"/>
        <scheme val="minor"/>
      </rPr>
      <t>Quarter Activity Initiated:</t>
    </r>
    <r>
      <rPr>
        <sz val="12"/>
        <rFont val="Calibri"/>
        <family val="2"/>
        <scheme val="minor"/>
      </rPr>
      <t xml:space="preserve"> From the drop-down box, indicate which quarter the Board anticipates the activity or group of activities to start.
- </t>
    </r>
    <r>
      <rPr>
        <b/>
        <sz val="12"/>
        <rFont val="Calibri"/>
        <family val="2"/>
        <scheme val="minor"/>
      </rPr>
      <t>Activity Description:</t>
    </r>
    <r>
      <rPr>
        <sz val="12"/>
        <rFont val="Calibri"/>
        <family val="2"/>
        <scheme val="minor"/>
      </rPr>
      <t xml:space="preserve"> Enter a narrative description of each activity or grouping, which must include the following:
  * A clear description of the planned activity
</t>
    </r>
    <r>
      <rPr>
        <strike/>
        <sz val="12"/>
        <rFont val="Calibri"/>
        <family val="2"/>
        <scheme val="minor"/>
      </rPr>
      <t xml:space="preserve">  * Alignment to the Board identified need or Board Strategic Plan strategy 
  * Targeted Outreach, which should describe how many programs or participants will the activity assist
</t>
    </r>
    <r>
      <rPr>
        <sz val="12"/>
        <rFont val="Calibri"/>
        <family val="2"/>
        <scheme val="minor"/>
      </rPr>
      <t xml:space="preserve">  * The Board should indicate if this a new CQF activity or if it was executed in the previous fiscal year 
</t>
    </r>
    <r>
      <rPr>
        <b/>
        <sz val="12"/>
        <rFont val="Calibri"/>
        <family val="2"/>
        <scheme val="minor"/>
      </rPr>
      <t xml:space="preserve">- Alignment: </t>
    </r>
    <r>
      <rPr>
        <sz val="12"/>
        <rFont val="Calibri"/>
        <family val="2"/>
        <scheme val="minor"/>
      </rPr>
      <t>How the activity aligns to the Board's identified need or Board Strategic Plan strategy.</t>
    </r>
    <r>
      <rPr>
        <b/>
        <sz val="12"/>
        <rFont val="Calibri"/>
        <family val="2"/>
        <scheme val="minor"/>
      </rPr>
      <t xml:space="preserve">
- Target Outreach: </t>
    </r>
    <r>
      <rPr>
        <sz val="12"/>
        <rFont val="Calibri"/>
        <family val="2"/>
        <scheme val="minor"/>
      </rPr>
      <t>How many programs or participants the activity will assist.</t>
    </r>
    <r>
      <rPr>
        <b/>
        <sz val="12"/>
        <rFont val="Calibri"/>
        <family val="2"/>
        <scheme val="minor"/>
      </rPr>
      <t xml:space="preserve">
</t>
    </r>
    <r>
      <rPr>
        <sz val="12"/>
        <rFont val="Calibri"/>
        <family val="2"/>
        <scheme val="minor"/>
      </rPr>
      <t xml:space="preserve">- </t>
    </r>
    <r>
      <rPr>
        <b/>
        <sz val="12"/>
        <rFont val="Calibri"/>
        <family val="2"/>
        <scheme val="minor"/>
      </rPr>
      <t>Measurable Outcome:</t>
    </r>
    <r>
      <rPr>
        <sz val="12"/>
        <rFont val="Calibri"/>
        <family val="2"/>
        <scheme val="minor"/>
      </rPr>
      <t xml:space="preserve"> Describe how the Board will measure success and/or what outcome is expected as a result of the activity.
</t>
    </r>
  </si>
  <si>
    <r>
      <t>*To add a return/line within a cell: Press</t>
    </r>
    <r>
      <rPr>
        <b/>
        <sz val="12"/>
        <rFont val="Calibri"/>
        <family val="2"/>
        <scheme val="minor"/>
      </rPr>
      <t xml:space="preserve"> Alt+Enter
</t>
    </r>
    <r>
      <rPr>
        <sz val="12"/>
        <rFont val="Calibri"/>
        <family val="2"/>
        <scheme val="minor"/>
      </rPr>
      <t>*Refer to the</t>
    </r>
    <r>
      <rPr>
        <i/>
        <sz val="12"/>
        <rFont val="Calibri"/>
        <family val="2"/>
        <scheme val="minor"/>
      </rPr>
      <t xml:space="preserve"> Examples &amp; Definitions </t>
    </r>
    <r>
      <rPr>
        <sz val="12"/>
        <rFont val="Calibri"/>
        <family val="2"/>
        <scheme val="minor"/>
      </rPr>
      <t>(TAB 2)
*"Other" funding is defined as any funding received by the Board that is not considered CCQ, CCQ Mentor, or CQF. Please describe this funding in the activity narrative.</t>
    </r>
  </si>
  <si>
    <r>
      <t xml:space="preserve">Step 3: Enter </t>
    </r>
    <r>
      <rPr>
        <b/>
        <i/>
        <sz val="12"/>
        <color theme="0"/>
        <rFont val="Calibri"/>
        <family val="2"/>
        <scheme val="minor"/>
      </rPr>
      <t>Quarterly Narratives</t>
    </r>
  </si>
  <si>
    <r>
      <t xml:space="preserve">Step 4: Enter </t>
    </r>
    <r>
      <rPr>
        <b/>
        <i/>
        <sz val="12"/>
        <color theme="0"/>
        <rFont val="Calibri"/>
        <family val="2"/>
        <scheme val="minor"/>
      </rPr>
      <t>End of Year (EOY) Report</t>
    </r>
    <r>
      <rPr>
        <b/>
        <sz val="12"/>
        <color theme="0"/>
        <rFont val="Calibri"/>
        <family val="2"/>
        <scheme val="minor"/>
      </rPr>
      <t xml:space="preserve"> </t>
    </r>
  </si>
  <si>
    <r>
      <t xml:space="preserve">Activity Type/Name, Type of Funding, and Planned Estimated Expenditures data will be auto-populated according to the data entered in the Board's Annual Expenditure Plan.
Boards are to enter the following information:
- From the drop-down box select if the measurable outcome(s) was met, not met, or partially met. </t>
    </r>
    <r>
      <rPr>
        <strike/>
        <sz val="12"/>
        <rFont val="Calibri"/>
        <family val="2"/>
        <scheme val="minor"/>
      </rPr>
      <t xml:space="preserve">
</t>
    </r>
    <r>
      <rPr>
        <sz val="12"/>
        <rFont val="Calibri"/>
        <family val="2"/>
        <scheme val="minor"/>
      </rPr>
      <t>- Select from the drop-down box if the Board plans to repeat the activity next year. 
- Enter any additional information such as lessons learned or notes other Boards would find helpful if they plan to replicate the activity. 
Note: The heading "Control Number" is to indicate the number of lines only.</t>
    </r>
  </si>
  <si>
    <t>Within 60 days of submitting the Quarter 4 report (Quarter 4 report is due October 30)</t>
  </si>
  <si>
    <t xml:space="preserve">Annually; 60 days after submitting the Quarter 4 Report </t>
  </si>
  <si>
    <r>
      <t>Slots: New slots (not previously available) added during the quarter at any program</t>
    </r>
    <r>
      <rPr>
        <strike/>
        <sz val="12"/>
        <rFont val="Calibri"/>
        <family val="2"/>
        <scheme val="minor"/>
      </rPr>
      <t>s</t>
    </r>
    <r>
      <rPr>
        <sz val="12"/>
        <rFont val="Calibri"/>
        <family val="2"/>
        <scheme val="minor"/>
      </rPr>
      <t xml:space="preserve">. A new slot may or may not be filled by a child receiving subsidy.
</t>
    </r>
  </si>
  <si>
    <t xml:space="preserve"> - increase in the number of infant/toddler slots available 
 - increase in the number of referrals to early childhood intervention or health care
 - increases in children's language development or social-emotional learning competencies (as measured by a validated tool)</t>
  </si>
  <si>
    <r>
      <rPr>
        <b/>
        <sz val="12"/>
        <rFont val="Calibri"/>
        <family val="2"/>
        <scheme val="minor"/>
      </rPr>
      <t>Texas Rising Star Staff Personnel:</t>
    </r>
    <r>
      <rPr>
        <sz val="12"/>
        <rFont val="Calibri"/>
        <family val="2"/>
        <scheme val="minor"/>
      </rPr>
      <t xml:space="preserve"> 
 * Personnel costs for Texas Rising Star staff; this may include mixed funding sources such as CCQ mentor-specific funding and additional CCQ funding
 * Providing technical assistance and mentoring to early learning programs to support obtaining, maintaining, or increasing star level within Texas Rising Star. </t>
    </r>
    <r>
      <rPr>
        <b/>
        <sz val="12"/>
        <rFont val="Calibri"/>
        <family val="2"/>
        <scheme val="minor"/>
      </rPr>
      <t xml:space="preserve">Excludes professional development activities.
</t>
    </r>
    <r>
      <rPr>
        <sz val="12"/>
        <rFont val="Calibri"/>
        <family val="2"/>
        <scheme val="minor"/>
      </rPr>
      <t xml:space="preserve">*Personnel who are "Other" FTEs such as IT or TECPDS Specialists supported by CCQ funds.
</t>
    </r>
    <r>
      <rPr>
        <b/>
        <sz val="12"/>
        <rFont val="Calibri"/>
        <family val="2"/>
        <scheme val="minor"/>
      </rPr>
      <t>Parent Education and Outreach:</t>
    </r>
    <r>
      <rPr>
        <sz val="12"/>
        <rFont val="Calibri"/>
        <family val="2"/>
        <scheme val="minor"/>
      </rPr>
      <t xml:space="preserve"> Supporting parent engagement and consumer education designed to increase understanding and selection of quality child care (parent cafés, parenting classes, and Texas Rising Star marketing materials)
</t>
    </r>
    <r>
      <rPr>
        <b/>
        <sz val="12"/>
        <rFont val="Calibri"/>
        <family val="2"/>
        <scheme val="minor"/>
      </rPr>
      <t>Incentive Stipends (based on Certification):</t>
    </r>
    <r>
      <rPr>
        <sz val="12"/>
        <rFont val="Calibri"/>
        <family val="2"/>
        <scheme val="minor"/>
      </rPr>
      <t xml:space="preserve"> Providing one-time or periodic stipends or grants to incentivize Texas Rising Star programs to obtain, maintain, or increase star levels
</t>
    </r>
    <r>
      <rPr>
        <b/>
        <sz val="12"/>
        <rFont val="Calibri"/>
        <family val="2"/>
        <scheme val="minor"/>
      </rPr>
      <t>Classroom Equipment &amp; Materials:</t>
    </r>
    <r>
      <rPr>
        <sz val="12"/>
        <rFont val="Calibri"/>
        <family val="2"/>
        <scheme val="minor"/>
      </rPr>
      <t xml:space="preserve"> Providing materials, equipment, and resources to assist in meeting Texas Rising Star requirements, including, but not limited to, classroom furniture, developmentally appropriate learning materials, curriculum, outdoor equipment, gross motor equipment, and resource books (except for materials intended solely for infants and toddlers)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</si>
</sst>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6" formatCode="&quot;$&quot;#,##0_);[Red]\(&quot;$&quot;#,##0\)"/>
    <numFmt numFmtId="44" formatCode="_(&quot;$&quot;* #,##0.00_);_(&quot;$&quot;* \(#,##0.00\);_(&quot;$&quot;* &quot;-&quot;??_);_(@_)"/>
    <numFmt numFmtId="164" formatCode="&quot;$&quot;#,##0.00"/>
  </numFmts>
  <fonts count="119" x14ac:knownFonts="1">
    <font>
      <sz val="11"/>
      <color theme="1"/>
      <name val="Calibri"/>
      <family val="2"/>
      <scheme val="minor"/>
    </font>
    <font>
      <sz val="12"/>
      <color theme="1"/>
      <name val="Calibri"/>
      <family val="2"/>
      <scheme val="minor"/>
    </font>
    <font>
      <sz val="11"/>
      <color rgb="FF3F3F76"/>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i/>
      <sz val="12"/>
      <color theme="2" tint="-0.499984740745262"/>
      <name val="Calibri"/>
      <family val="2"/>
      <scheme val="minor"/>
    </font>
    <font>
      <sz val="12"/>
      <name val="Calibri"/>
      <family val="2"/>
      <scheme val="minor"/>
    </font>
    <font>
      <b/>
      <sz val="12"/>
      <name val="Calibri"/>
      <family val="2"/>
      <scheme val="minor"/>
    </font>
    <font>
      <sz val="12"/>
      <color theme="1"/>
      <name val="Times New Roman"/>
      <family val="1"/>
    </font>
    <font>
      <b/>
      <sz val="12"/>
      <color rgb="FF000000"/>
      <name val="Calibri"/>
      <family val="2"/>
      <scheme val="minor"/>
    </font>
    <font>
      <b/>
      <i/>
      <sz val="12"/>
      <color theme="1"/>
      <name val="Calibri"/>
      <family val="2"/>
      <scheme val="minor"/>
    </font>
    <font>
      <sz val="11"/>
      <color theme="1"/>
      <name val="Calibri"/>
      <family val="2"/>
      <scheme val="minor"/>
    </font>
    <font>
      <b/>
      <sz val="11"/>
      <color theme="3"/>
      <name val="Calibri"/>
      <family val="2"/>
      <scheme val="minor"/>
    </font>
    <font>
      <b/>
      <sz val="12"/>
      <color theme="0"/>
      <name val="Calibri"/>
      <family val="2"/>
      <scheme val="minor"/>
    </font>
    <font>
      <b/>
      <sz val="14"/>
      <color theme="0"/>
      <name val="Calibri"/>
      <family val="2"/>
      <scheme val="minor"/>
    </font>
    <font>
      <u/>
      <sz val="11"/>
      <color theme="10"/>
      <name val="Calibri"/>
      <family val="2"/>
      <scheme val="minor"/>
    </font>
    <font>
      <i/>
      <sz val="12"/>
      <name val="Calibri"/>
      <family val="2"/>
      <scheme val="minor"/>
    </font>
    <font>
      <i/>
      <sz val="11"/>
      <color theme="1"/>
      <name val="Calibri"/>
      <family val="2"/>
      <scheme val="minor"/>
    </font>
    <font>
      <sz val="18"/>
      <color theme="3"/>
      <name val="Calibri Light"/>
      <family val="2"/>
      <scheme val="major"/>
    </font>
    <font>
      <b/>
      <sz val="12"/>
      <color rgb="FFC00000"/>
      <name val="Calibri"/>
      <family val="2"/>
      <scheme val="minor"/>
    </font>
    <font>
      <b/>
      <sz val="12"/>
      <color theme="1"/>
      <name val="Calibri"/>
      <family val="2"/>
    </font>
    <font>
      <i/>
      <sz val="12"/>
      <color theme="1"/>
      <name val="Calibri"/>
      <family val="2"/>
    </font>
    <font>
      <sz val="12"/>
      <color theme="0"/>
      <name val="Calibri"/>
      <family val="2"/>
      <scheme val="minor"/>
    </font>
    <font>
      <b/>
      <i/>
      <u/>
      <sz val="12"/>
      <color theme="1"/>
      <name val="Calibri"/>
      <family val="2"/>
      <scheme val="minor"/>
    </font>
    <font>
      <b/>
      <sz val="8"/>
      <color theme="1"/>
      <name val="Calibri"/>
      <family val="2"/>
      <scheme val="minor"/>
    </font>
    <font>
      <i/>
      <sz val="12"/>
      <color theme="1"/>
      <name val="Calibri"/>
      <family val="2"/>
      <scheme val="minor"/>
    </font>
    <font>
      <u/>
      <sz val="12"/>
      <color theme="10"/>
      <name val="Calibri"/>
      <family val="2"/>
      <scheme val="minor"/>
    </font>
    <font>
      <b/>
      <i/>
      <sz val="12"/>
      <color theme="0"/>
      <name val="Calibri"/>
      <family val="2"/>
      <scheme val="minor"/>
    </font>
    <font>
      <sz val="12"/>
      <color theme="1" tint="0.34998626667073579"/>
      <name val="Calibri"/>
      <family val="2"/>
      <scheme val="minor"/>
    </font>
    <font>
      <b/>
      <sz val="10"/>
      <name val="Calibri"/>
      <family val="2"/>
      <scheme val="minor"/>
    </font>
    <font>
      <b/>
      <sz val="16"/>
      <color theme="0"/>
      <name val="Calibri"/>
      <family val="2"/>
      <scheme val="minor"/>
    </font>
    <font>
      <u/>
      <sz val="12"/>
      <name val="Calibri"/>
      <family val="2"/>
      <scheme val="minor"/>
    </font>
    <font>
      <sz val="20"/>
      <color rgb="FF000000"/>
      <name val="Calibri"/>
      <family val="2"/>
    </font>
    <font>
      <sz val="11"/>
      <name val="Calibri"/>
      <family val="2"/>
      <scheme val="minor"/>
    </font>
    <font>
      <sz val="20"/>
      <color theme="1"/>
      <name val="Calibri"/>
      <family val="2"/>
      <scheme val="minor"/>
    </font>
    <font>
      <sz val="20"/>
      <color theme="3"/>
      <name val="Calibri Light"/>
      <family val="2"/>
      <scheme val="major"/>
    </font>
    <font>
      <b/>
      <sz val="16"/>
      <color theme="3"/>
      <name val="Calibri"/>
      <family val="2"/>
      <scheme val="minor"/>
    </font>
    <font>
      <b/>
      <sz val="20"/>
      <color theme="0"/>
      <name val="Calibri"/>
      <family val="2"/>
      <scheme val="minor"/>
    </font>
    <font>
      <b/>
      <sz val="18"/>
      <name val="Calibri"/>
      <family val="2"/>
      <scheme val="minor"/>
    </font>
    <font>
      <sz val="18"/>
      <name val="Calibri"/>
      <family val="2"/>
      <scheme val="minor"/>
    </font>
    <font>
      <i/>
      <sz val="18"/>
      <name val="Calibri"/>
      <family val="2"/>
      <scheme val="minor"/>
    </font>
    <font>
      <sz val="16"/>
      <color theme="0"/>
      <name val="Calibri"/>
      <family val="2"/>
      <scheme val="minor"/>
    </font>
    <font>
      <sz val="16"/>
      <color theme="1"/>
      <name val="Calibri"/>
      <family val="2"/>
      <scheme val="minor"/>
    </font>
    <font>
      <sz val="16"/>
      <color theme="1"/>
      <name val="Times New Roman"/>
      <family val="1"/>
    </font>
    <font>
      <sz val="11"/>
      <color rgb="FF006100"/>
      <name val="Calibri"/>
      <family val="2"/>
      <scheme val="minor"/>
    </font>
    <font>
      <sz val="11"/>
      <name val="Calibri"/>
      <family val="2"/>
    </font>
    <font>
      <i/>
      <sz val="12"/>
      <color rgb="FFC00000"/>
      <name val="Calibri"/>
      <family val="2"/>
      <scheme val="minor"/>
    </font>
    <font>
      <i/>
      <strike/>
      <sz val="12"/>
      <name val="Calibri"/>
      <family val="2"/>
      <scheme val="minor"/>
    </font>
    <font>
      <strike/>
      <sz val="12"/>
      <name val="Calibri"/>
      <family val="2"/>
      <scheme val="minor"/>
    </font>
    <font>
      <b/>
      <sz val="12"/>
      <color rgb="FFFF0000"/>
      <name val="Calibri"/>
      <family val="2"/>
      <scheme val="minor"/>
    </font>
    <font>
      <i/>
      <sz val="12"/>
      <color rgb="FFFF0000"/>
      <name val="Calibri"/>
      <family val="2"/>
      <scheme val="minor"/>
    </font>
    <font>
      <b/>
      <sz val="20"/>
      <color theme="3"/>
      <name val="Calibri"/>
      <family val="2"/>
      <scheme val="minor"/>
    </font>
    <font>
      <sz val="24"/>
      <color theme="3"/>
      <name val="Calibri Light"/>
      <family val="2"/>
      <scheme val="major"/>
    </font>
    <font>
      <b/>
      <sz val="24"/>
      <color theme="3"/>
      <name val="Calibri Light"/>
      <family val="2"/>
      <scheme val="major"/>
    </font>
    <font>
      <sz val="20"/>
      <color theme="3"/>
      <name val="Calibri"/>
      <family val="2"/>
      <scheme val="minor"/>
    </font>
    <font>
      <b/>
      <sz val="14"/>
      <name val="Calibri"/>
      <family val="2"/>
      <scheme val="minor"/>
    </font>
    <font>
      <sz val="14"/>
      <color theme="0"/>
      <name val="Calibri"/>
      <family val="2"/>
      <scheme val="minor"/>
    </font>
    <font>
      <sz val="14"/>
      <color theme="1"/>
      <name val="Calibri"/>
      <family val="2"/>
      <scheme val="minor"/>
    </font>
    <font>
      <b/>
      <i/>
      <sz val="14"/>
      <name val="Calibri"/>
      <family val="2"/>
      <scheme val="minor"/>
    </font>
    <font>
      <i/>
      <sz val="14"/>
      <name val="Calibri"/>
      <family val="2"/>
      <scheme val="minor"/>
    </font>
    <font>
      <b/>
      <sz val="14"/>
      <name val="Calibri"/>
      <family val="2"/>
    </font>
    <font>
      <i/>
      <sz val="14"/>
      <name val="Calibri"/>
      <family val="2"/>
    </font>
    <font>
      <b/>
      <sz val="14"/>
      <color rgb="FF000000"/>
      <name val="Calibri"/>
      <family val="2"/>
      <scheme val="minor"/>
    </font>
    <font>
      <b/>
      <sz val="14"/>
      <color theme="1"/>
      <name val="Calibri"/>
      <family val="2"/>
      <scheme val="minor"/>
    </font>
    <font>
      <i/>
      <sz val="14"/>
      <color theme="1"/>
      <name val="Calibri"/>
      <family val="2"/>
      <scheme val="minor"/>
    </font>
    <font>
      <b/>
      <sz val="14"/>
      <color rgb="FFFF0000"/>
      <name val="Calibri"/>
      <family val="2"/>
      <scheme val="minor"/>
    </font>
    <font>
      <i/>
      <sz val="14"/>
      <color rgb="FFFF0000"/>
      <name val="Calibri"/>
      <family val="2"/>
      <scheme val="minor"/>
    </font>
    <font>
      <b/>
      <sz val="24"/>
      <color theme="0"/>
      <name val="Calibri Light"/>
      <family val="2"/>
      <scheme val="major"/>
    </font>
    <font>
      <i/>
      <sz val="16"/>
      <name val="Calibri"/>
      <family val="2"/>
      <scheme val="minor"/>
    </font>
    <font>
      <sz val="16"/>
      <name val="Calibri"/>
      <family val="2"/>
      <scheme val="minor"/>
    </font>
    <font>
      <b/>
      <sz val="16"/>
      <name val="Calibri"/>
      <family val="2"/>
      <scheme val="minor"/>
    </font>
    <font>
      <i/>
      <sz val="12"/>
      <color theme="0"/>
      <name val="Calibri"/>
      <family val="2"/>
      <scheme val="minor"/>
    </font>
    <font>
      <sz val="24"/>
      <name val="Calibri Light"/>
      <family val="2"/>
      <scheme val="major"/>
    </font>
    <font>
      <b/>
      <sz val="20"/>
      <name val="Calibri"/>
      <family val="2"/>
      <scheme val="minor"/>
    </font>
    <font>
      <sz val="14"/>
      <name val="Calibri"/>
      <family val="2"/>
      <scheme val="minor"/>
    </font>
    <font>
      <sz val="12"/>
      <name val="Calibri"/>
      <family val="2"/>
    </font>
    <font>
      <b/>
      <u/>
      <sz val="12"/>
      <name val="Calibri"/>
      <family val="2"/>
      <scheme val="minor"/>
    </font>
    <font>
      <sz val="12"/>
      <color rgb="FF000000"/>
      <name val="Calibri"/>
      <family val="2"/>
      <scheme val="minor"/>
    </font>
    <font>
      <b/>
      <sz val="8"/>
      <color theme="4" tint="-0.499984740745262"/>
      <name val="Calibri"/>
      <family val="2"/>
      <scheme val="minor"/>
    </font>
    <font>
      <b/>
      <sz val="11"/>
      <color rgb="FFFA7D00"/>
      <name val="Calibri"/>
      <family val="2"/>
      <scheme val="minor"/>
    </font>
    <font>
      <sz val="12"/>
      <color rgb="FF3F3F76"/>
      <name val="Calibri"/>
      <family val="2"/>
      <scheme val="minor"/>
    </font>
    <font>
      <b/>
      <sz val="12"/>
      <color theme="4" tint="-0.499984740745262"/>
      <name val="Calibri"/>
      <family val="2"/>
      <scheme val="minor"/>
    </font>
    <font>
      <sz val="9"/>
      <color indexed="81"/>
      <name val="Tahoma"/>
      <family val="2"/>
    </font>
    <font>
      <b/>
      <sz val="9"/>
      <color indexed="81"/>
      <name val="Tahoma"/>
      <family val="2"/>
    </font>
    <font>
      <sz val="20"/>
      <color theme="0"/>
      <name val="Calibri"/>
      <family val="2"/>
      <scheme val="minor"/>
    </font>
    <font>
      <sz val="14"/>
      <name val="Calibri"/>
      <family val="2"/>
    </font>
    <font>
      <sz val="16"/>
      <name val="Calibri"/>
      <family val="2"/>
    </font>
    <font>
      <b/>
      <sz val="14"/>
      <name val="Arial"/>
      <family val="2"/>
    </font>
    <font>
      <sz val="14"/>
      <name val="Arial"/>
      <family val="2"/>
    </font>
    <font>
      <sz val="16"/>
      <color theme="1"/>
      <name val="Arial"/>
      <family val="2"/>
    </font>
    <font>
      <sz val="16"/>
      <color theme="0"/>
      <name val="Arial"/>
      <family val="2"/>
    </font>
    <font>
      <sz val="12"/>
      <color theme="1"/>
      <name val="Arial"/>
      <family val="2"/>
    </font>
    <font>
      <sz val="18"/>
      <color theme="3"/>
      <name val="Arial"/>
      <family val="2"/>
    </font>
    <font>
      <sz val="12"/>
      <color theme="0"/>
      <name val="Arial"/>
      <family val="2"/>
    </font>
    <font>
      <b/>
      <sz val="16"/>
      <color theme="0"/>
      <name val="Arial"/>
      <family val="2"/>
    </font>
    <font>
      <sz val="16"/>
      <color theme="3"/>
      <name val="Arial"/>
      <family val="2"/>
    </font>
    <font>
      <sz val="14"/>
      <color theme="0"/>
      <name val="Arial"/>
      <family val="2"/>
    </font>
    <font>
      <b/>
      <sz val="11"/>
      <color theme="2"/>
      <name val="Calibri"/>
      <family val="2"/>
      <scheme val="minor"/>
    </font>
    <font>
      <b/>
      <sz val="14"/>
      <color theme="0"/>
      <name val="Calibri Light"/>
      <family val="2"/>
      <scheme val="major"/>
    </font>
    <font>
      <sz val="14"/>
      <color theme="3"/>
      <name val="Calibri"/>
      <family val="2"/>
      <scheme val="minor"/>
    </font>
    <font>
      <sz val="11"/>
      <color rgb="FF000000"/>
      <name val="Arial"/>
      <family val="2"/>
    </font>
    <font>
      <sz val="10"/>
      <color rgb="FF000000"/>
      <name val="Arial"/>
      <family val="2"/>
    </font>
    <font>
      <sz val="10"/>
      <color rgb="FFFFFFFF"/>
      <name val="Arial"/>
      <family val="2"/>
    </font>
    <font>
      <sz val="11"/>
      <color rgb="FF000000"/>
      <name val="Calibri"/>
      <family val="2"/>
      <scheme val="minor"/>
    </font>
    <font>
      <b/>
      <sz val="10"/>
      <color rgb="FFFFFFFF"/>
      <name val="Arial"/>
      <family val="2"/>
    </font>
    <font>
      <sz val="10"/>
      <name val="Arial"/>
      <family val="2"/>
    </font>
    <font>
      <b/>
      <sz val="10"/>
      <color rgb="FF000000"/>
      <name val="Arial"/>
      <family val="2"/>
    </font>
    <font>
      <sz val="4"/>
      <color rgb="FFFFFFFF"/>
      <name val="Arial"/>
      <family val="2"/>
    </font>
    <font>
      <b/>
      <sz val="11"/>
      <color theme="0"/>
      <name val="Calibri"/>
      <family val="2"/>
      <scheme val="minor"/>
    </font>
    <font>
      <sz val="22"/>
      <name val="Calibri"/>
      <family val="2"/>
      <scheme val="minor"/>
    </font>
    <font>
      <sz val="18"/>
      <color theme="0"/>
      <name val="Arial"/>
      <family val="2"/>
    </font>
    <font>
      <sz val="16"/>
      <color theme="0"/>
      <name val="Times New Roman"/>
      <family val="1"/>
    </font>
    <font>
      <b/>
      <sz val="22"/>
      <color theme="3"/>
      <name val="Calibri Light"/>
      <family val="2"/>
      <scheme val="major"/>
    </font>
    <font>
      <sz val="12"/>
      <color theme="2" tint="-0.499984740745262"/>
      <name val="Calibri"/>
      <family val="2"/>
      <scheme val="minor"/>
    </font>
    <font>
      <b/>
      <sz val="16"/>
      <name val="Arial"/>
      <family val="2"/>
    </font>
    <font>
      <b/>
      <sz val="18"/>
      <name val="Arial"/>
      <family val="2"/>
    </font>
    <font>
      <b/>
      <sz val="11"/>
      <name val="Calibri"/>
      <family val="2"/>
      <scheme val="minor"/>
    </font>
    <font>
      <b/>
      <sz val="12"/>
      <name val="Arial"/>
      <family val="2"/>
    </font>
  </fonts>
  <fills count="46">
    <fill>
      <patternFill patternType="none"/>
    </fill>
    <fill>
      <patternFill patternType="gray125"/>
    </fill>
    <fill>
      <patternFill patternType="solid">
        <fgColor rgb="FFFFCC99"/>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EF5F0"/>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rgb="FFFFCCFF"/>
        <bgColor indexed="64"/>
      </patternFill>
    </fill>
    <fill>
      <patternFill patternType="solid">
        <fgColor rgb="FFC5C5FF"/>
        <bgColor indexed="64"/>
      </patternFill>
    </fill>
    <fill>
      <patternFill patternType="solid">
        <fgColor theme="4" tint="0.79998168889431442"/>
        <bgColor indexed="65"/>
      </patternFill>
    </fill>
    <fill>
      <patternFill patternType="solid">
        <fgColor rgb="FFCCFFFF"/>
        <bgColor indexed="64"/>
      </patternFill>
    </fill>
    <fill>
      <patternFill patternType="solid">
        <fgColor rgb="FFEEDDFF"/>
        <bgColor indexed="64"/>
      </patternFill>
    </fill>
    <fill>
      <patternFill patternType="solid">
        <fgColor rgb="FFEEFFBD"/>
        <bgColor indexed="64"/>
      </patternFill>
    </fill>
    <fill>
      <patternFill patternType="solid">
        <fgColor rgb="FFF8CAAE"/>
        <bgColor indexed="64"/>
      </patternFill>
    </fill>
    <fill>
      <patternFill patternType="solid">
        <fgColor rgb="FF8BC5FF"/>
        <bgColor indexed="64"/>
      </patternFill>
    </fill>
    <fill>
      <patternFill patternType="solid">
        <fgColor rgb="FF00B0F0"/>
        <bgColor indexed="64"/>
      </patternFill>
    </fill>
    <fill>
      <patternFill patternType="solid">
        <fgColor rgb="FF002060"/>
        <bgColor indexed="64"/>
      </patternFill>
    </fill>
    <fill>
      <patternFill patternType="solid">
        <fgColor theme="1"/>
        <bgColor indexed="64"/>
      </patternFill>
    </fill>
    <fill>
      <patternFill patternType="solid">
        <fgColor rgb="FF000000"/>
        <bgColor rgb="FF000000"/>
      </patternFill>
    </fill>
    <fill>
      <patternFill patternType="solid">
        <fgColor theme="9" tint="0.79998168889431442"/>
        <bgColor indexed="64"/>
      </patternFill>
    </fill>
    <fill>
      <patternFill patternType="solid">
        <fgColor theme="9" tint="0.39997558519241921"/>
        <bgColor indexed="64"/>
      </patternFill>
    </fill>
    <fill>
      <patternFill patternType="solid">
        <fgColor rgb="FFC6EFCE"/>
      </patternFill>
    </fill>
    <fill>
      <patternFill patternType="solid">
        <fgColor theme="9" tint="-0.249977111117893"/>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2F2F2"/>
      </patternFill>
    </fill>
    <fill>
      <patternFill patternType="solid">
        <fgColor theme="0" tint="-0.14999847407452621"/>
        <bgColor indexed="64"/>
      </patternFill>
    </fill>
    <fill>
      <patternFill patternType="solid">
        <fgColor rgb="FFFFFF99"/>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4"/>
        <bgColor indexed="64"/>
      </patternFill>
    </fill>
    <fill>
      <patternFill patternType="solid">
        <fgColor theme="4"/>
        <bgColor theme="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theme="2" tint="-0.499984740745262"/>
        <bgColor indexed="64"/>
      </patternFill>
    </fill>
    <fill>
      <patternFill patternType="solid">
        <fgColor rgb="FFDAEEF3"/>
        <bgColor rgb="FF000000"/>
      </patternFill>
    </fill>
    <fill>
      <patternFill patternType="solid">
        <fgColor rgb="FFD8E4BC"/>
        <bgColor rgb="FF000000"/>
      </patternFill>
    </fill>
    <fill>
      <patternFill patternType="solid">
        <fgColor rgb="FFD9D9D9"/>
        <bgColor rgb="FF000000"/>
      </patternFill>
    </fill>
    <fill>
      <patternFill patternType="solid">
        <fgColor rgb="FFFFC000"/>
        <bgColor indexed="64"/>
      </patternFill>
    </fill>
    <fill>
      <patternFill patternType="solid">
        <fgColor rgb="FFFFC000"/>
        <bgColor theme="4"/>
      </patternFill>
    </fill>
    <fill>
      <patternFill patternType="solid">
        <fgColor theme="9" tint="0.39997558519241921"/>
        <bgColor theme="4"/>
      </patternFill>
    </fill>
  </fills>
  <borders count="8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8"/>
      </left>
      <right style="thin">
        <color theme="8"/>
      </right>
      <top style="thin">
        <color theme="8"/>
      </top>
      <bottom/>
      <diagonal/>
    </border>
    <border>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9"/>
      </left>
      <right style="thin">
        <color theme="9"/>
      </right>
      <top style="thin">
        <color theme="9"/>
      </top>
      <bottom/>
      <diagonal/>
    </border>
    <border>
      <left style="thin">
        <color theme="4" tint="0.39997558519241921"/>
      </left>
      <right/>
      <top style="thin">
        <color indexed="64"/>
      </top>
      <bottom/>
      <diagonal/>
    </border>
    <border>
      <left style="thin">
        <color theme="1"/>
      </left>
      <right/>
      <top style="thin">
        <color indexed="64"/>
      </top>
      <bottom/>
      <diagonal/>
    </border>
    <border>
      <left style="thin">
        <color theme="1"/>
      </left>
      <right style="thin">
        <color indexed="64"/>
      </right>
      <top style="thin">
        <color indexed="64"/>
      </top>
      <bottom/>
      <diagonal/>
    </border>
    <border>
      <left style="thin">
        <color rgb="FF7F7F7F"/>
      </left>
      <right style="thin">
        <color rgb="FF7F7F7F"/>
      </right>
      <top/>
      <bottom style="thin">
        <color rgb="FF7F7F7F"/>
      </bottom>
      <diagonal/>
    </border>
    <border>
      <left style="thin">
        <color rgb="FF7F7F7F"/>
      </left>
      <right style="medium">
        <color indexed="64"/>
      </right>
      <top style="thin">
        <color indexed="64"/>
      </top>
      <bottom/>
      <diagonal/>
    </border>
    <border>
      <left style="thin">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indexed="64"/>
      </top>
      <bottom style="medium">
        <color indexed="64"/>
      </bottom>
      <diagonal/>
    </border>
    <border>
      <left style="thin">
        <color rgb="FF7F7F7F"/>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rgb="FF7F7F7F"/>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medium">
        <color theme="4" tint="0.3999755851924192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12">
    <xf numFmtId="0" fontId="0" fillId="0" borderId="0"/>
    <xf numFmtId="0" fontId="2" fillId="2" borderId="1" applyNumberFormat="0" applyAlignment="0" applyProtection="0"/>
    <xf numFmtId="0" fontId="13" fillId="0" borderId="0" applyNumberFormat="0" applyFill="0" applyBorder="0" applyAlignment="0" applyProtection="0"/>
    <xf numFmtId="0" fontId="16" fillId="0" borderId="0" applyNumberFormat="0" applyFill="0" applyBorder="0" applyAlignment="0" applyProtection="0"/>
    <xf numFmtId="0" fontId="19" fillId="0" borderId="0" applyNumberFormat="0" applyFill="0" applyBorder="0" applyAlignment="0" applyProtection="0"/>
    <xf numFmtId="0" fontId="15" fillId="7" borderId="0">
      <alignment horizontal="left" vertical="center"/>
      <protection locked="0"/>
    </xf>
    <xf numFmtId="0" fontId="3" fillId="3" borderId="4" applyBorder="0">
      <alignment horizontal="left" vertical="center" wrapText="1"/>
    </xf>
    <xf numFmtId="0" fontId="12" fillId="11" borderId="0" applyNumberFormat="0" applyBorder="0" applyAlignment="0" applyProtection="0"/>
    <xf numFmtId="44" fontId="12" fillId="0" borderId="0" applyFont="0" applyFill="0" applyBorder="0" applyAlignment="0" applyProtection="0"/>
    <xf numFmtId="0" fontId="45" fillId="23" borderId="0" applyNumberFormat="0" applyBorder="0" applyAlignment="0" applyProtection="0"/>
    <xf numFmtId="0" fontId="80" fillId="29" borderId="1" applyNumberFormat="0" applyAlignment="0" applyProtection="0"/>
    <xf numFmtId="0" fontId="13" fillId="0" borderId="73" applyNumberFormat="0" applyFill="0" applyAlignment="0" applyProtection="0"/>
  </cellStyleXfs>
  <cellXfs count="738">
    <xf numFmtId="0" fontId="0" fillId="0" borderId="0" xfId="0"/>
    <xf numFmtId="0" fontId="3" fillId="0" borderId="0" xfId="0" applyFont="1"/>
    <xf numFmtId="0" fontId="5" fillId="0" borderId="0" xfId="0" applyFont="1"/>
    <xf numFmtId="0" fontId="6" fillId="0" borderId="0" xfId="0" applyFont="1" applyAlignment="1">
      <alignment horizontal="left" vertical="top" wrapText="1"/>
    </xf>
    <xf numFmtId="0" fontId="6" fillId="0" borderId="0" xfId="0" applyFont="1" applyAlignment="1">
      <alignment horizontal="left" vertical="center" wrapText="1"/>
    </xf>
    <xf numFmtId="0" fontId="5" fillId="0" borderId="0" xfId="0" applyFont="1" applyAlignment="1">
      <alignment vertical="center"/>
    </xf>
    <xf numFmtId="0" fontId="6" fillId="0" borderId="0" xfId="0" applyFont="1" applyAlignment="1">
      <alignment horizontal="right" vertical="top" wrapText="1"/>
    </xf>
    <xf numFmtId="0" fontId="9" fillId="0" borderId="0" xfId="0" applyFont="1"/>
    <xf numFmtId="0" fontId="11" fillId="0" borderId="0" xfId="0" applyFont="1" applyAlignment="1">
      <alignment vertical="center"/>
    </xf>
    <xf numFmtId="0" fontId="11" fillId="0" borderId="0" xfId="0" applyFont="1"/>
    <xf numFmtId="0" fontId="0" fillId="0" borderId="0" xfId="0" applyAlignment="1">
      <alignment wrapText="1"/>
    </xf>
    <xf numFmtId="0" fontId="0" fillId="0" borderId="0" xfId="0" applyAlignment="1">
      <alignment horizontal="center"/>
    </xf>
    <xf numFmtId="0" fontId="18" fillId="0" borderId="0" xfId="0" applyFont="1"/>
    <xf numFmtId="0" fontId="0" fillId="0" borderId="0" xfId="0" applyAlignment="1">
      <alignment horizontal="left"/>
    </xf>
    <xf numFmtId="0" fontId="0" fillId="6" borderId="2" xfId="0" applyFill="1" applyBorder="1" applyAlignment="1" applyProtection="1">
      <alignment horizontal="left" vertical="top" wrapText="1"/>
      <protection locked="0"/>
    </xf>
    <xf numFmtId="0" fontId="9" fillId="0" borderId="0" xfId="0" applyFont="1" applyProtection="1">
      <protection locked="0"/>
    </xf>
    <xf numFmtId="0" fontId="8" fillId="3" borderId="4" xfId="0" applyFont="1" applyFill="1" applyBorder="1" applyAlignment="1">
      <alignment horizontal="left" vertical="top"/>
    </xf>
    <xf numFmtId="0" fontId="6" fillId="0" borderId="17" xfId="0" applyFont="1" applyBorder="1" applyAlignment="1">
      <alignment horizontal="left" vertical="top"/>
    </xf>
    <xf numFmtId="0" fontId="15" fillId="7" borderId="0" xfId="5">
      <alignment horizontal="left" vertical="center"/>
      <protection locked="0"/>
    </xf>
    <xf numFmtId="0" fontId="8" fillId="3" borderId="6" xfId="0" applyFont="1" applyFill="1" applyBorder="1" applyAlignment="1">
      <alignment horizontal="left" vertical="top"/>
    </xf>
    <xf numFmtId="0" fontId="20" fillId="4" borderId="2" xfId="1" applyFont="1" applyFill="1" applyBorder="1" applyAlignment="1" applyProtection="1">
      <alignment vertical="center" wrapText="1"/>
      <protection locked="0"/>
    </xf>
    <xf numFmtId="0" fontId="8" fillId="3" borderId="16" xfId="0" applyFont="1" applyFill="1" applyBorder="1" applyAlignment="1">
      <alignment horizontal="left" vertical="top"/>
    </xf>
    <xf numFmtId="0" fontId="4" fillId="3" borderId="9" xfId="0" applyFont="1" applyFill="1" applyBorder="1"/>
    <xf numFmtId="49" fontId="7" fillId="6" borderId="2" xfId="0" applyNumberFormat="1" applyFont="1" applyFill="1" applyBorder="1" applyAlignment="1" applyProtection="1">
      <alignment horizontal="left" vertical="top" wrapText="1"/>
      <protection locked="0"/>
    </xf>
    <xf numFmtId="0" fontId="4" fillId="3" borderId="2" xfId="0" applyFont="1" applyFill="1" applyBorder="1" applyAlignment="1">
      <alignment horizontal="center" vertical="center" wrapText="1"/>
    </xf>
    <xf numFmtId="0" fontId="0" fillId="5" borderId="0" xfId="0" applyFill="1"/>
    <xf numFmtId="0" fontId="3" fillId="3" borderId="10" xfId="0" applyFont="1" applyFill="1" applyBorder="1"/>
    <xf numFmtId="0" fontId="3" fillId="3" borderId="24" xfId="0" applyFont="1" applyFill="1" applyBorder="1"/>
    <xf numFmtId="0" fontId="3" fillId="3" borderId="25" xfId="0" applyFont="1" applyFill="1" applyBorder="1"/>
    <xf numFmtId="0" fontId="3" fillId="3" borderId="26" xfId="0" applyFont="1" applyFill="1" applyBorder="1"/>
    <xf numFmtId="0" fontId="3" fillId="3" borderId="27" xfId="0" applyFont="1" applyFill="1" applyBorder="1"/>
    <xf numFmtId="0" fontId="3" fillId="3" borderId="28" xfId="0" applyFont="1" applyFill="1" applyBorder="1"/>
    <xf numFmtId="0" fontId="21" fillId="0" borderId="0" xfId="0" applyFont="1" applyAlignment="1">
      <alignment horizontal="left" vertical="center"/>
    </xf>
    <xf numFmtId="0" fontId="15" fillId="7" borderId="6" xfId="0" applyFont="1" applyFill="1" applyBorder="1"/>
    <xf numFmtId="0" fontId="23" fillId="0" borderId="0" xfId="0" applyFont="1" applyAlignment="1" applyProtection="1">
      <alignment vertical="top"/>
      <protection locked="0" hidden="1"/>
    </xf>
    <xf numFmtId="0" fontId="23" fillId="0" borderId="0" xfId="0" applyFont="1" applyProtection="1">
      <protection locked="0" hidden="1"/>
    </xf>
    <xf numFmtId="0" fontId="19" fillId="0" borderId="10" xfId="4" applyBorder="1" applyAlignment="1" applyProtection="1">
      <alignment horizontal="left" vertical="top"/>
    </xf>
    <xf numFmtId="0" fontId="15" fillId="7" borderId="6" xfId="5" applyBorder="1" applyProtection="1">
      <alignment horizontal="left" vertical="center"/>
    </xf>
    <xf numFmtId="0" fontId="6" fillId="0" borderId="16" xfId="0" applyFont="1" applyBorder="1" applyAlignment="1">
      <alignment horizontal="left" vertical="top" wrapText="1"/>
    </xf>
    <xf numFmtId="0" fontId="15" fillId="7" borderId="5" xfId="5" applyBorder="1" applyProtection="1">
      <alignment horizontal="left" vertical="center"/>
    </xf>
    <xf numFmtId="0" fontId="0" fillId="6" borderId="6" xfId="0" applyFill="1" applyBorder="1" applyAlignment="1" applyProtection="1">
      <alignment horizontal="left" vertical="top"/>
      <protection locked="0"/>
    </xf>
    <xf numFmtId="0" fontId="10" fillId="3" borderId="6" xfId="0" applyFont="1" applyFill="1" applyBorder="1" applyAlignment="1">
      <alignment horizontal="center" vertical="center" wrapText="1"/>
    </xf>
    <xf numFmtId="0" fontId="0" fillId="17" borderId="33" xfId="0" applyFill="1" applyBorder="1"/>
    <xf numFmtId="0" fontId="0" fillId="17" borderId="21" xfId="0" applyFill="1" applyBorder="1"/>
    <xf numFmtId="0" fontId="5" fillId="0" borderId="0" xfId="0" applyFont="1" applyAlignment="1">
      <alignment wrapText="1"/>
    </xf>
    <xf numFmtId="0" fontId="5" fillId="0" borderId="0" xfId="0" applyFont="1" applyProtection="1">
      <protection hidden="1"/>
    </xf>
    <xf numFmtId="0" fontId="4" fillId="0" borderId="2" xfId="0" applyFont="1" applyBorder="1" applyAlignment="1">
      <alignment horizontal="left" vertical="top" wrapText="1"/>
    </xf>
    <xf numFmtId="0" fontId="14" fillId="7" borderId="0" xfId="0" applyFont="1" applyFill="1"/>
    <xf numFmtId="0" fontId="23" fillId="7" borderId="0" xfId="0" applyFont="1" applyFill="1" applyAlignment="1">
      <alignment wrapText="1"/>
    </xf>
    <xf numFmtId="0" fontId="29" fillId="5" borderId="0" xfId="0" applyFont="1" applyFill="1" applyAlignment="1" applyProtection="1">
      <alignment vertical="top"/>
      <protection hidden="1"/>
    </xf>
    <xf numFmtId="1" fontId="29" fillId="5" borderId="0" xfId="0" applyNumberFormat="1" applyFont="1" applyFill="1" applyAlignment="1" applyProtection="1">
      <alignment horizontal="left" vertical="top" wrapText="1"/>
      <protection hidden="1"/>
    </xf>
    <xf numFmtId="1" fontId="29" fillId="5" borderId="0" xfId="0" applyNumberFormat="1" applyFont="1" applyFill="1" applyAlignment="1" applyProtection="1">
      <alignment horizontal="left" wrapText="1"/>
      <protection hidden="1"/>
    </xf>
    <xf numFmtId="0" fontId="14" fillId="7" borderId="4" xfId="0" applyFont="1" applyFill="1" applyBorder="1" applyAlignment="1">
      <alignment horizontal="left" vertical="top"/>
    </xf>
    <xf numFmtId="0" fontId="14" fillId="7" borderId="6" xfId="0" applyFont="1" applyFill="1" applyBorder="1" applyAlignment="1">
      <alignment horizontal="left" vertical="top" wrapText="1"/>
    </xf>
    <xf numFmtId="0" fontId="14" fillId="7" borderId="9" xfId="0" applyFont="1" applyFill="1" applyBorder="1" applyAlignment="1">
      <alignment horizontal="left" vertical="top"/>
    </xf>
    <xf numFmtId="0" fontId="14" fillId="7" borderId="17" xfId="0" applyFont="1" applyFill="1" applyBorder="1" applyAlignment="1">
      <alignment horizontal="left" vertical="top" wrapText="1"/>
    </xf>
    <xf numFmtId="0" fontId="14" fillId="7" borderId="5" xfId="0" applyFont="1" applyFill="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1" fillId="0" borderId="0" xfId="0" applyFont="1"/>
    <xf numFmtId="0" fontId="1" fillId="0" borderId="0" xfId="0" applyFont="1" applyAlignment="1">
      <alignment wrapText="1"/>
    </xf>
    <xf numFmtId="0" fontId="1" fillId="8" borderId="2" xfId="0" applyFont="1" applyFill="1" applyBorder="1" applyAlignment="1">
      <alignment vertical="top" wrapText="1"/>
    </xf>
    <xf numFmtId="0" fontId="1" fillId="0" borderId="0" xfId="0" applyFont="1" applyProtection="1">
      <protection hidden="1"/>
    </xf>
    <xf numFmtId="0" fontId="1" fillId="0" borderId="2" xfId="0" applyFont="1" applyBorder="1" applyAlignment="1">
      <alignment horizontal="left" vertical="top" wrapText="1"/>
    </xf>
    <xf numFmtId="0" fontId="1" fillId="0" borderId="16" xfId="0" applyFont="1" applyBorder="1"/>
    <xf numFmtId="0" fontId="1" fillId="0" borderId="0" xfId="0" applyFont="1" applyAlignment="1">
      <alignment horizontal="left"/>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top"/>
    </xf>
    <xf numFmtId="0" fontId="8" fillId="3" borderId="2" xfId="2" applyFont="1" applyFill="1" applyBorder="1" applyAlignment="1" applyProtection="1">
      <alignment horizontal="left" vertical="center" wrapText="1"/>
    </xf>
    <xf numFmtId="0" fontId="8" fillId="3" borderId="2" xfId="2" applyFont="1" applyFill="1" applyBorder="1" applyAlignment="1" applyProtection="1">
      <alignment horizontal="left" vertical="center"/>
    </xf>
    <xf numFmtId="0" fontId="14" fillId="18" borderId="0" xfId="0" applyFont="1" applyFill="1"/>
    <xf numFmtId="0" fontId="1" fillId="18" borderId="0" xfId="0" applyFont="1" applyFill="1" applyAlignment="1">
      <alignment wrapText="1"/>
    </xf>
    <xf numFmtId="0" fontId="0" fillId="19" borderId="0" xfId="0" applyFill="1"/>
    <xf numFmtId="0" fontId="15" fillId="7" borderId="24" xfId="5" applyBorder="1" applyProtection="1">
      <alignment horizontal="left" vertical="center"/>
    </xf>
    <xf numFmtId="0" fontId="15" fillId="7" borderId="26" xfId="5" applyBorder="1" applyProtection="1">
      <alignment horizontal="left" vertical="center"/>
    </xf>
    <xf numFmtId="0" fontId="3" fillId="3" borderId="15" xfId="6" applyBorder="1">
      <alignment horizontal="left" vertical="center" wrapText="1"/>
    </xf>
    <xf numFmtId="0" fontId="3" fillId="3" borderId="35" xfId="6" applyBorder="1">
      <alignment horizontal="left" vertical="center" wrapText="1"/>
    </xf>
    <xf numFmtId="0" fontId="0" fillId="0" borderId="31" xfId="0" applyBorder="1"/>
    <xf numFmtId="0" fontId="0" fillId="0" borderId="33" xfId="0" applyBorder="1"/>
    <xf numFmtId="2" fontId="0" fillId="0" borderId="32" xfId="0" applyNumberFormat="1" applyBorder="1" applyAlignment="1" applyProtection="1">
      <alignment horizontal="center"/>
      <protection locked="0"/>
    </xf>
    <xf numFmtId="2" fontId="0" fillId="0" borderId="34" xfId="0" applyNumberFormat="1" applyBorder="1" applyAlignment="1" applyProtection="1">
      <alignment horizontal="center"/>
      <protection locked="0"/>
    </xf>
    <xf numFmtId="0" fontId="0" fillId="0" borderId="2" xfId="0" applyBorder="1" applyAlignment="1" applyProtection="1">
      <alignment horizontal="center" vertical="center" wrapText="1"/>
      <protection locked="0"/>
    </xf>
    <xf numFmtId="14" fontId="0" fillId="0" borderId="2" xfId="0" applyNumberFormat="1" applyBorder="1" applyAlignment="1" applyProtection="1">
      <alignment horizontal="center" vertical="center" wrapText="1"/>
      <protection locked="0"/>
    </xf>
    <xf numFmtId="0" fontId="3" fillId="3" borderId="2" xfId="6" applyBorder="1" applyAlignment="1">
      <alignment horizontal="center" vertical="center" wrapText="1"/>
    </xf>
    <xf numFmtId="0" fontId="14" fillId="7" borderId="0" xfId="5" applyFont="1" applyProtection="1">
      <alignment horizontal="left" vertical="center"/>
    </xf>
    <xf numFmtId="0" fontId="1" fillId="0" borderId="0" xfId="0" applyFont="1" applyAlignment="1">
      <alignment horizontal="left" vertical="top" wrapText="1"/>
    </xf>
    <xf numFmtId="0" fontId="25" fillId="3" borderId="3" xfId="7" applyFont="1" applyFill="1" applyBorder="1" applyAlignment="1">
      <alignment horizontal="center" vertical="center" wrapText="1"/>
    </xf>
    <xf numFmtId="0" fontId="17" fillId="4" borderId="6" xfId="0" applyFont="1" applyFill="1" applyBorder="1" applyAlignment="1" applyProtection="1">
      <alignment horizontal="left" vertical="center" wrapText="1"/>
      <protection locked="0"/>
    </xf>
    <xf numFmtId="0" fontId="0" fillId="17" borderId="38" xfId="0" applyFill="1" applyBorder="1"/>
    <xf numFmtId="0" fontId="4" fillId="0" borderId="2" xfId="0" applyFont="1" applyBorder="1" applyAlignment="1">
      <alignment horizontal="left" vertical="center" wrapText="1"/>
    </xf>
    <xf numFmtId="0" fontId="1" fillId="0" borderId="2" xfId="0" applyFont="1" applyBorder="1" applyAlignment="1">
      <alignment horizontal="left" vertical="center" wrapText="1"/>
    </xf>
    <xf numFmtId="0" fontId="31" fillId="7" borderId="5" xfId="0" applyFont="1" applyFill="1" applyBorder="1"/>
    <xf numFmtId="0" fontId="7" fillId="8" borderId="2" xfId="0" applyFont="1" applyFill="1" applyBorder="1" applyAlignment="1">
      <alignment vertical="top" wrapText="1"/>
    </xf>
    <xf numFmtId="49" fontId="7" fillId="8" borderId="2" xfId="0" applyNumberFormat="1" applyFont="1" applyFill="1" applyBorder="1" applyAlignment="1">
      <alignment vertical="top" wrapText="1"/>
    </xf>
    <xf numFmtId="0" fontId="7" fillId="0" borderId="2" xfId="0" applyFont="1" applyBorder="1" applyAlignment="1">
      <alignment horizontal="left" vertical="center" wrapText="1"/>
    </xf>
    <xf numFmtId="0" fontId="7" fillId="0" borderId="2" xfId="0" applyFont="1" applyBorder="1" applyAlignment="1">
      <alignment vertical="top" wrapText="1"/>
    </xf>
    <xf numFmtId="0" fontId="33" fillId="0" borderId="0" xfId="0" applyFont="1"/>
    <xf numFmtId="0" fontId="33" fillId="20" borderId="0" xfId="0" applyFont="1" applyFill="1"/>
    <xf numFmtId="0" fontId="0" fillId="20" borderId="0" xfId="0" applyFill="1"/>
    <xf numFmtId="0" fontId="0" fillId="0" borderId="0" xfId="0" applyAlignment="1">
      <alignment vertical="center"/>
    </xf>
    <xf numFmtId="0" fontId="25" fillId="3" borderId="12" xfId="7" applyFont="1" applyFill="1" applyBorder="1" applyAlignment="1">
      <alignment horizontal="center" vertical="center" wrapText="1"/>
    </xf>
    <xf numFmtId="0" fontId="25" fillId="3" borderId="37" xfId="7" applyFont="1" applyFill="1" applyBorder="1" applyAlignment="1">
      <alignment horizontal="center" vertical="center" wrapText="1"/>
    </xf>
    <xf numFmtId="0" fontId="25" fillId="3" borderId="36" xfId="7" applyFont="1" applyFill="1" applyBorder="1" applyAlignment="1">
      <alignment horizontal="center" vertical="center" wrapText="1"/>
    </xf>
    <xf numFmtId="9" fontId="25" fillId="3" borderId="12" xfId="7" applyNumberFormat="1" applyFont="1" applyFill="1" applyBorder="1" applyAlignment="1">
      <alignment horizontal="center" vertical="center" wrapText="1"/>
    </xf>
    <xf numFmtId="0" fontId="25" fillId="3" borderId="12" xfId="0" applyFont="1" applyFill="1" applyBorder="1" applyAlignment="1">
      <alignment horizontal="center" vertical="center" wrapText="1"/>
    </xf>
    <xf numFmtId="0" fontId="30" fillId="14" borderId="40" xfId="5" applyFont="1" applyFill="1" applyBorder="1" applyAlignment="1">
      <alignment horizontal="center" vertical="center" wrapText="1"/>
      <protection locked="0"/>
    </xf>
    <xf numFmtId="0" fontId="8" fillId="6" borderId="2" xfId="1" applyFont="1" applyFill="1" applyBorder="1" applyAlignment="1" applyProtection="1">
      <alignment horizontal="left" vertical="center" wrapText="1"/>
      <protection locked="0"/>
    </xf>
    <xf numFmtId="0" fontId="34" fillId="0" borderId="2" xfId="0" applyFont="1" applyBorder="1" applyAlignment="1" applyProtection="1">
      <alignment horizontal="center" vertical="center" wrapText="1"/>
      <protection locked="0"/>
    </xf>
    <xf numFmtId="0" fontId="16" fillId="0" borderId="2" xfId="3" applyBorder="1" applyAlignment="1" applyProtection="1">
      <alignment horizontal="center" vertical="center" wrapText="1"/>
      <protection locked="0"/>
    </xf>
    <xf numFmtId="0" fontId="7" fillId="6" borderId="2" xfId="1" applyFont="1" applyFill="1" applyBorder="1" applyAlignment="1" applyProtection="1">
      <alignment horizontal="left" vertical="top" wrapText="1"/>
      <protection locked="0"/>
    </xf>
    <xf numFmtId="0" fontId="35" fillId="0" borderId="0" xfId="0" applyFont="1"/>
    <xf numFmtId="0" fontId="36" fillId="5" borderId="0" xfId="4" applyFont="1" applyFill="1" applyBorder="1" applyAlignment="1" applyProtection="1">
      <alignment horizontal="left" vertical="top"/>
    </xf>
    <xf numFmtId="0" fontId="37" fillId="5" borderId="0" xfId="2" applyFont="1" applyFill="1" applyBorder="1" applyAlignment="1" applyProtection="1">
      <alignment horizontal="left"/>
    </xf>
    <xf numFmtId="0" fontId="21" fillId="0" borderId="47" xfId="0" applyFont="1" applyBorder="1" applyAlignment="1">
      <alignment horizontal="left" vertical="center"/>
    </xf>
    <xf numFmtId="0" fontId="4" fillId="3" borderId="2" xfId="0" applyFont="1" applyFill="1" applyBorder="1" applyAlignment="1">
      <alignment vertical="center"/>
    </xf>
    <xf numFmtId="0" fontId="4" fillId="0" borderId="19" xfId="0" applyFont="1" applyBorder="1" applyAlignment="1">
      <alignment vertical="center"/>
    </xf>
    <xf numFmtId="0" fontId="4" fillId="0" borderId="7" xfId="0" applyFont="1" applyBorder="1" applyAlignment="1">
      <alignment vertical="center"/>
    </xf>
    <xf numFmtId="0" fontId="27" fillId="0" borderId="20" xfId="3" applyFont="1" applyBorder="1" applyAlignment="1" applyProtection="1">
      <alignment wrapText="1"/>
    </xf>
    <xf numFmtId="0" fontId="38" fillId="7" borderId="0" xfId="5" applyFont="1" applyProtection="1">
      <alignment horizontal="left" vertical="center"/>
    </xf>
    <xf numFmtId="44" fontId="17" fillId="4" borderId="6" xfId="8" applyFont="1" applyFill="1" applyBorder="1" applyAlignment="1" applyProtection="1">
      <alignment horizontal="left" vertical="center" wrapText="1"/>
      <protection locked="0"/>
    </xf>
    <xf numFmtId="0" fontId="7" fillId="21" borderId="0" xfId="0" applyFont="1" applyFill="1" applyAlignment="1">
      <alignment horizontal="left" vertical="top" wrapText="1"/>
    </xf>
    <xf numFmtId="44" fontId="17" fillId="21" borderId="0" xfId="8" applyFont="1" applyFill="1" applyAlignment="1">
      <alignment horizontal="left" vertical="top" wrapText="1"/>
    </xf>
    <xf numFmtId="0" fontId="39" fillId="22" borderId="41" xfId="0" applyFont="1" applyFill="1" applyBorder="1" applyAlignment="1">
      <alignment horizontal="left" vertical="top"/>
    </xf>
    <xf numFmtId="0" fontId="40" fillId="22" borderId="42" xfId="0" applyFont="1" applyFill="1" applyBorder="1" applyAlignment="1">
      <alignment horizontal="left" vertical="top" wrapText="1"/>
    </xf>
    <xf numFmtId="44" fontId="41" fillId="22" borderId="43" xfId="8" applyFont="1" applyFill="1" applyBorder="1" applyAlignment="1">
      <alignment horizontal="left" vertical="top" wrapText="1"/>
    </xf>
    <xf numFmtId="0" fontId="17" fillId="0" borderId="0" xfId="0" applyFont="1" applyAlignment="1">
      <alignment horizontal="left" vertical="top" wrapText="1"/>
    </xf>
    <xf numFmtId="0" fontId="17" fillId="0" borderId="16" xfId="0" applyFont="1" applyBorder="1" applyAlignment="1">
      <alignment horizontal="left" vertical="top" wrapText="1"/>
    </xf>
    <xf numFmtId="0" fontId="7" fillId="0" borderId="0" xfId="0" applyFont="1" applyProtection="1">
      <protection locked="0" hidden="1"/>
    </xf>
    <xf numFmtId="0" fontId="7" fillId="0" borderId="0" xfId="0" applyFont="1"/>
    <xf numFmtId="0" fontId="7" fillId="0" borderId="0" xfId="0" applyFont="1" applyProtection="1">
      <protection locked="0"/>
    </xf>
    <xf numFmtId="44" fontId="7" fillId="21" borderId="0" xfId="8" applyFont="1" applyFill="1" applyAlignment="1">
      <alignment horizontal="left" vertical="top" wrapText="1"/>
    </xf>
    <xf numFmtId="0" fontId="7" fillId="0" borderId="0" xfId="0" applyFont="1" applyAlignment="1">
      <alignment horizontal="left" vertical="top" wrapText="1"/>
    </xf>
    <xf numFmtId="0" fontId="7" fillId="0" borderId="16" xfId="0" applyFont="1" applyBorder="1" applyAlignment="1">
      <alignment horizontal="left" vertical="top" wrapText="1"/>
    </xf>
    <xf numFmtId="0" fontId="8" fillId="21" borderId="0" xfId="0" applyFont="1" applyFill="1" applyAlignment="1">
      <alignment horizontal="left" vertical="top" wrapText="1"/>
    </xf>
    <xf numFmtId="44" fontId="8" fillId="21" borderId="0" xfId="8" applyFont="1" applyFill="1" applyAlignment="1">
      <alignment horizontal="left" vertical="top" wrapText="1"/>
    </xf>
    <xf numFmtId="0" fontId="37" fillId="0" borderId="0" xfId="2" applyFont="1" applyBorder="1" applyAlignment="1" applyProtection="1">
      <alignment horizontal="left"/>
    </xf>
    <xf numFmtId="0" fontId="37" fillId="0" borderId="16" xfId="2" applyFont="1" applyBorder="1" applyAlignment="1" applyProtection="1">
      <alignment horizontal="left"/>
    </xf>
    <xf numFmtId="0" fontId="42" fillId="0" borderId="0" xfId="0" applyFont="1" applyAlignment="1" applyProtection="1">
      <alignment vertical="top"/>
      <protection locked="0" hidden="1"/>
    </xf>
    <xf numFmtId="0" fontId="43" fillId="0" borderId="0" xfId="0" applyFont="1" applyAlignment="1">
      <alignment vertical="top"/>
    </xf>
    <xf numFmtId="0" fontId="23" fillId="0" borderId="0" xfId="0" applyFont="1" applyAlignment="1" applyProtection="1">
      <alignment vertical="center"/>
      <protection locked="0" hidden="1"/>
    </xf>
    <xf numFmtId="0" fontId="44" fillId="0" borderId="0" xfId="0" applyFont="1"/>
    <xf numFmtId="0" fontId="1" fillId="0" borderId="2" xfId="0" applyFont="1" applyBorder="1" applyAlignment="1">
      <alignment vertical="center"/>
    </xf>
    <xf numFmtId="14" fontId="1" fillId="0" borderId="2" xfId="0" applyNumberFormat="1" applyFont="1" applyBorder="1" applyAlignment="1">
      <alignment horizontal="center" vertical="center"/>
    </xf>
    <xf numFmtId="0" fontId="1" fillId="0" borderId="2" xfId="0" applyFont="1" applyBorder="1" applyAlignment="1">
      <alignment vertical="center" wrapText="1"/>
    </xf>
    <xf numFmtId="0" fontId="1" fillId="0" borderId="2" xfId="0" applyFont="1" applyBorder="1"/>
    <xf numFmtId="14" fontId="1" fillId="0" borderId="2" xfId="0" applyNumberFormat="1" applyFont="1" applyBorder="1"/>
    <xf numFmtId="0" fontId="1" fillId="0" borderId="2" xfId="0" applyFont="1" applyBorder="1" applyAlignment="1">
      <alignment horizontal="left" vertical="center"/>
    </xf>
    <xf numFmtId="14" fontId="1" fillId="0" borderId="2" xfId="0" applyNumberFormat="1" applyFont="1" applyBorder="1" applyAlignment="1">
      <alignment horizontal="left" vertical="center"/>
    </xf>
    <xf numFmtId="14" fontId="1" fillId="0" borderId="2" xfId="0" applyNumberFormat="1" applyFont="1" applyBorder="1" applyAlignment="1">
      <alignment vertical="center"/>
    </xf>
    <xf numFmtId="0" fontId="7" fillId="0" borderId="14" xfId="0" applyFont="1" applyBorder="1" applyAlignment="1">
      <alignment horizontal="left" vertical="top" wrapText="1"/>
    </xf>
    <xf numFmtId="0" fontId="7" fillId="8" borderId="2" xfId="0" applyFont="1" applyFill="1" applyBorder="1" applyAlignment="1">
      <alignment vertical="top"/>
    </xf>
    <xf numFmtId="0" fontId="45" fillId="23" borderId="1" xfId="9" applyBorder="1" applyAlignment="1" applyProtection="1">
      <alignment horizontal="center"/>
    </xf>
    <xf numFmtId="2" fontId="45" fillId="23" borderId="1" xfId="9" applyNumberFormat="1" applyBorder="1" applyAlignment="1" applyProtection="1">
      <alignment horizontal="center"/>
    </xf>
    <xf numFmtId="0" fontId="45" fillId="23" borderId="1" xfId="9" applyBorder="1" applyAlignment="1" applyProtection="1">
      <alignment horizontal="right"/>
    </xf>
    <xf numFmtId="0" fontId="7" fillId="6" borderId="2" xfId="1" applyFont="1" applyFill="1" applyBorder="1" applyAlignment="1" applyProtection="1">
      <alignment horizontal="left" vertical="center" wrapText="1"/>
      <protection locked="0"/>
    </xf>
    <xf numFmtId="0" fontId="17" fillId="4" borderId="2" xfId="0" applyFont="1" applyFill="1" applyBorder="1" applyAlignment="1" applyProtection="1">
      <alignment horizontal="left" vertical="center" wrapText="1"/>
      <protection locked="0"/>
    </xf>
    <xf numFmtId="44" fontId="17" fillId="4" borderId="2" xfId="8" applyFont="1" applyFill="1" applyBorder="1" applyAlignment="1" applyProtection="1">
      <alignment horizontal="left" vertical="center" wrapText="1"/>
      <protection locked="0"/>
    </xf>
    <xf numFmtId="0" fontId="0" fillId="6" borderId="11" xfId="0" applyFill="1" applyBorder="1" applyAlignment="1" applyProtection="1">
      <alignment horizontal="left" vertical="top" wrapText="1"/>
      <protection locked="0"/>
    </xf>
    <xf numFmtId="0" fontId="0" fillId="6" borderId="18" xfId="0" applyFill="1" applyBorder="1" applyAlignment="1" applyProtection="1">
      <alignment horizontal="left" vertical="top"/>
      <protection locked="0"/>
    </xf>
    <xf numFmtId="0" fontId="1" fillId="6" borderId="2" xfId="0" applyFont="1" applyFill="1" applyBorder="1" applyAlignment="1">
      <alignment vertical="center" wrapText="1"/>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lignment vertical="top"/>
    </xf>
    <xf numFmtId="0" fontId="34" fillId="6" borderId="2" xfId="0" applyFont="1" applyFill="1" applyBorder="1" applyAlignment="1" applyProtection="1">
      <alignment horizontal="left" vertical="top" wrapText="1"/>
      <protection locked="0"/>
    </xf>
    <xf numFmtId="0" fontId="46" fillId="6" borderId="11" xfId="0" applyFont="1" applyFill="1" applyBorder="1" applyAlignment="1" applyProtection="1">
      <alignment horizontal="left" vertical="top" wrapText="1"/>
      <protection locked="0"/>
    </xf>
    <xf numFmtId="0" fontId="17" fillId="0" borderId="17" xfId="0" applyFont="1" applyBorder="1" applyAlignment="1">
      <alignment horizontal="left" vertical="top"/>
    </xf>
    <xf numFmtId="0" fontId="34" fillId="6" borderId="11" xfId="0" applyFont="1" applyFill="1" applyBorder="1" applyAlignment="1" applyProtection="1">
      <alignment horizontal="left" vertical="top" wrapText="1"/>
      <protection locked="0"/>
    </xf>
    <xf numFmtId="0" fontId="8" fillId="6" borderId="2" xfId="1" applyFont="1" applyFill="1" applyBorder="1" applyAlignment="1" applyProtection="1">
      <alignment horizontal="left" vertical="top" wrapText="1"/>
      <protection locked="0"/>
    </xf>
    <xf numFmtId="0" fontId="0" fillId="0" borderId="2" xfId="0" applyBorder="1" applyAlignment="1">
      <alignment horizontal="center"/>
    </xf>
    <xf numFmtId="0" fontId="17" fillId="4" borderId="6" xfId="0" applyFont="1" applyFill="1" applyBorder="1" applyAlignment="1" applyProtection="1">
      <alignment horizontal="center" vertical="center" wrapText="1"/>
      <protection locked="0"/>
    </xf>
    <xf numFmtId="0" fontId="17" fillId="4" borderId="2" xfId="0" applyFont="1" applyFill="1" applyBorder="1" applyAlignment="1" applyProtection="1">
      <alignment horizontal="center" vertical="center" wrapText="1"/>
      <protection locked="0"/>
    </xf>
    <xf numFmtId="44" fontId="47" fillId="4" borderId="6" xfId="8" applyFont="1" applyFill="1" applyBorder="1" applyAlignment="1" applyProtection="1">
      <alignment horizontal="left" vertical="center" wrapText="1"/>
      <protection locked="0"/>
    </xf>
    <xf numFmtId="0" fontId="49" fillId="6" borderId="2" xfId="1" applyFont="1" applyFill="1" applyBorder="1" applyAlignment="1" applyProtection="1">
      <alignment horizontal="left" vertical="top" wrapText="1"/>
      <protection locked="0"/>
    </xf>
    <xf numFmtId="0" fontId="34" fillId="6" borderId="6" xfId="0" applyFont="1"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50" fillId="3" borderId="6" xfId="0" applyFont="1" applyFill="1" applyBorder="1" applyAlignment="1">
      <alignment horizontal="center" vertical="center" wrapText="1"/>
    </xf>
    <xf numFmtId="0" fontId="17" fillId="6" borderId="6" xfId="0" applyFont="1" applyFill="1" applyBorder="1" applyAlignment="1" applyProtection="1">
      <alignment horizontal="left" vertical="center" wrapText="1"/>
      <protection locked="0"/>
    </xf>
    <xf numFmtId="0" fontId="4" fillId="6" borderId="2" xfId="0" applyFont="1" applyFill="1" applyBorder="1" applyAlignment="1">
      <alignment vertical="center" wrapText="1"/>
    </xf>
    <xf numFmtId="0" fontId="4" fillId="0" borderId="0" xfId="0" applyFont="1" applyAlignment="1">
      <alignment vertical="center"/>
    </xf>
    <xf numFmtId="0" fontId="1" fillId="0" borderId="0" xfId="0" applyFont="1" applyAlignment="1">
      <alignment vertical="top" wrapText="1"/>
    </xf>
    <xf numFmtId="0" fontId="54" fillId="0" borderId="0" xfId="4" applyFont="1" applyFill="1" applyBorder="1" applyAlignment="1" applyProtection="1">
      <alignment horizontal="left" vertical="top"/>
    </xf>
    <xf numFmtId="0" fontId="55" fillId="0" borderId="0" xfId="2" applyFont="1" applyFill="1" applyBorder="1" applyAlignment="1" applyProtection="1">
      <alignment horizontal="left"/>
    </xf>
    <xf numFmtId="0" fontId="56" fillId="3" borderId="6" xfId="0" applyFont="1" applyFill="1" applyBorder="1" applyAlignment="1">
      <alignment horizontal="left" vertical="center" wrapText="1"/>
    </xf>
    <xf numFmtId="0" fontId="56" fillId="3" borderId="6" xfId="0" applyFont="1" applyFill="1" applyBorder="1" applyAlignment="1">
      <alignment horizontal="center" vertical="center" wrapText="1"/>
    </xf>
    <xf numFmtId="0" fontId="57" fillId="0" borderId="0" xfId="0" applyFont="1" applyProtection="1">
      <protection locked="0" hidden="1"/>
    </xf>
    <xf numFmtId="0" fontId="58" fillId="0" borderId="0" xfId="0" applyFont="1" applyAlignment="1">
      <alignment vertical="center"/>
    </xf>
    <xf numFmtId="0" fontId="17" fillId="6" borderId="6" xfId="0" applyFont="1" applyFill="1" applyBorder="1" applyAlignment="1" applyProtection="1">
      <alignment horizontal="center" vertical="center" wrapText="1"/>
      <protection locked="0"/>
    </xf>
    <xf numFmtId="44" fontId="17" fillId="6" borderId="6" xfId="8" applyFont="1" applyFill="1" applyBorder="1" applyAlignment="1" applyProtection="1">
      <alignment horizontal="left" vertical="center" wrapText="1"/>
      <protection locked="0"/>
    </xf>
    <xf numFmtId="44" fontId="47" fillId="6" borderId="6" xfId="8" applyFont="1" applyFill="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44" fontId="47" fillId="0" borderId="0" xfId="8" applyFont="1" applyFill="1" applyBorder="1" applyAlignment="1" applyProtection="1">
      <alignment horizontal="left" vertical="center" wrapText="1"/>
      <protection locked="0"/>
    </xf>
    <xf numFmtId="0" fontId="7" fillId="0" borderId="16" xfId="1" applyFont="1" applyFill="1" applyBorder="1" applyAlignment="1" applyProtection="1">
      <alignment horizontal="left" vertical="top" wrapText="1"/>
      <protection locked="0"/>
    </xf>
    <xf numFmtId="0" fontId="31" fillId="7" borderId="10" xfId="5" applyFont="1" applyBorder="1" applyProtection="1">
      <alignment horizontal="left" vertical="center"/>
    </xf>
    <xf numFmtId="49" fontId="8" fillId="6" borderId="2" xfId="0" applyNumberFormat="1" applyFont="1" applyFill="1" applyBorder="1" applyAlignment="1">
      <alignment horizontal="left" vertical="top" wrapText="1"/>
    </xf>
    <xf numFmtId="0" fontId="57" fillId="0" borderId="0" xfId="0" applyFont="1" applyAlignment="1" applyProtection="1">
      <alignment horizontal="center" vertical="center"/>
      <protection locked="0" hidden="1"/>
    </xf>
    <xf numFmtId="0" fontId="58" fillId="0" borderId="0" xfId="0" applyFont="1" applyAlignment="1">
      <alignment horizontal="center" vertical="center"/>
    </xf>
    <xf numFmtId="0" fontId="19" fillId="0" borderId="0" xfId="4" applyBorder="1" applyAlignment="1" applyProtection="1">
      <alignment horizontal="left" vertical="top"/>
    </xf>
    <xf numFmtId="0" fontId="19" fillId="0" borderId="16" xfId="4" applyBorder="1" applyAlignment="1" applyProtection="1">
      <alignment horizontal="center" vertical="top"/>
    </xf>
    <xf numFmtId="0" fontId="15" fillId="7" borderId="0" xfId="5" applyProtection="1">
      <alignment horizontal="left" vertical="center"/>
    </xf>
    <xf numFmtId="49" fontId="56" fillId="3" borderId="2" xfId="0" applyNumberFormat="1" applyFont="1" applyFill="1" applyBorder="1" applyAlignment="1">
      <alignment horizontal="center" vertical="center" wrapText="1"/>
    </xf>
    <xf numFmtId="49" fontId="61" fillId="3" borderId="2" xfId="0" applyNumberFormat="1" applyFont="1" applyFill="1" applyBorder="1" applyAlignment="1">
      <alignment horizontal="center" vertical="center" wrapText="1"/>
    </xf>
    <xf numFmtId="49" fontId="8" fillId="4" borderId="2" xfId="0" applyNumberFormat="1" applyFont="1" applyFill="1" applyBorder="1" applyAlignment="1">
      <alignment horizontal="left" vertical="top" wrapText="1"/>
    </xf>
    <xf numFmtId="49" fontId="56" fillId="3" borderId="2" xfId="0" applyNumberFormat="1" applyFont="1" applyFill="1" applyBorder="1" applyAlignment="1">
      <alignment horizontal="center" vertical="top" wrapText="1"/>
    </xf>
    <xf numFmtId="0" fontId="56" fillId="21" borderId="22" xfId="0" applyFont="1" applyFill="1" applyBorder="1" applyAlignment="1">
      <alignment horizontal="left" vertical="top"/>
    </xf>
    <xf numFmtId="44" fontId="59" fillId="21" borderId="22" xfId="8" applyFont="1" applyFill="1" applyBorder="1" applyAlignment="1" applyProtection="1">
      <alignment horizontal="center" vertical="center" wrapText="1"/>
      <protection locked="0"/>
    </xf>
    <xf numFmtId="0" fontId="56" fillId="3" borderId="2" xfId="0" applyFont="1" applyFill="1" applyBorder="1" applyAlignment="1">
      <alignment horizontal="center" vertical="center" wrapText="1"/>
    </xf>
    <xf numFmtId="0" fontId="48" fillId="6" borderId="6" xfId="0" applyFont="1" applyFill="1" applyBorder="1" applyAlignment="1" applyProtection="1">
      <alignment horizontal="left" vertical="center" wrapText="1"/>
      <protection locked="0"/>
    </xf>
    <xf numFmtId="0" fontId="48" fillId="6" borderId="6" xfId="0" applyFont="1" applyFill="1" applyBorder="1" applyAlignment="1" applyProtection="1">
      <alignment horizontal="center" vertical="center" wrapText="1"/>
      <protection locked="0"/>
    </xf>
    <xf numFmtId="44" fontId="48" fillId="6" borderId="6" xfId="8" applyFont="1" applyFill="1" applyBorder="1" applyAlignment="1" applyProtection="1">
      <alignment horizontal="left" vertical="center" wrapText="1"/>
      <protection locked="0"/>
    </xf>
    <xf numFmtId="0" fontId="17" fillId="6" borderId="2" xfId="0" applyFont="1" applyFill="1" applyBorder="1" applyAlignment="1" applyProtection="1">
      <alignment horizontal="left" vertical="center" wrapText="1"/>
      <protection locked="0"/>
    </xf>
    <xf numFmtId="0" fontId="17" fillId="6" borderId="2" xfId="0" applyFont="1" applyFill="1" applyBorder="1" applyAlignment="1" applyProtection="1">
      <alignment horizontal="center" vertical="center" wrapText="1"/>
      <protection locked="0"/>
    </xf>
    <xf numFmtId="44" fontId="17" fillId="6" borderId="2" xfId="8" applyFont="1" applyFill="1" applyBorder="1" applyAlignment="1" applyProtection="1">
      <alignment horizontal="left" vertical="center" wrapText="1"/>
      <protection locked="0"/>
    </xf>
    <xf numFmtId="44" fontId="8" fillId="0" borderId="0" xfId="8" applyFont="1" applyFill="1" applyAlignment="1">
      <alignment horizontal="left" vertical="top" wrapText="1"/>
    </xf>
    <xf numFmtId="44" fontId="59" fillId="21" borderId="0" xfId="8" applyFont="1" applyFill="1" applyAlignment="1">
      <alignment horizontal="left" vertical="top" wrapText="1"/>
    </xf>
    <xf numFmtId="44" fontId="17" fillId="0" borderId="0" xfId="8" applyFont="1" applyFill="1" applyBorder="1" applyAlignment="1">
      <alignment horizontal="left" vertical="top" wrapText="1"/>
    </xf>
    <xf numFmtId="44" fontId="41" fillId="0" borderId="0" xfId="8" applyFont="1" applyFill="1" applyBorder="1" applyAlignment="1">
      <alignment horizontal="left" vertical="top" wrapText="1"/>
    </xf>
    <xf numFmtId="44" fontId="7" fillId="0" borderId="0" xfId="8" applyFont="1" applyFill="1" applyBorder="1" applyAlignment="1">
      <alignment horizontal="left" vertical="top" wrapText="1"/>
    </xf>
    <xf numFmtId="0" fontId="8" fillId="6" borderId="2" xfId="0" applyFont="1" applyFill="1" applyBorder="1" applyAlignment="1">
      <alignment horizontal="left" vertical="center" wrapText="1"/>
    </xf>
    <xf numFmtId="0" fontId="56" fillId="21" borderId="8" xfId="0" applyFont="1" applyFill="1" applyBorder="1" applyAlignment="1">
      <alignment horizontal="left" vertical="top"/>
    </xf>
    <xf numFmtId="0" fontId="8" fillId="6" borderId="2" xfId="0" applyFont="1" applyFill="1" applyBorder="1" applyAlignment="1">
      <alignment horizontal="center" vertical="center" wrapText="1"/>
    </xf>
    <xf numFmtId="44" fontId="40" fillId="22" borderId="42" xfId="0" applyNumberFormat="1" applyFont="1" applyFill="1" applyBorder="1" applyAlignment="1">
      <alignment horizontal="left" vertical="top" wrapText="1"/>
    </xf>
    <xf numFmtId="0" fontId="53" fillId="5" borderId="0" xfId="4" applyFont="1" applyFill="1" applyBorder="1" applyAlignment="1" applyProtection="1">
      <alignment horizontal="left" vertical="top"/>
    </xf>
    <xf numFmtId="0" fontId="52" fillId="5" borderId="0" xfId="2" applyFont="1" applyFill="1" applyBorder="1" applyAlignment="1" applyProtection="1">
      <alignment horizontal="left"/>
    </xf>
    <xf numFmtId="0" fontId="63" fillId="3" borderId="6" xfId="0" applyFont="1" applyFill="1" applyBorder="1" applyAlignment="1">
      <alignment horizontal="center" vertical="center" wrapText="1"/>
    </xf>
    <xf numFmtId="0" fontId="64" fillId="3" borderId="2" xfId="0" applyFont="1" applyFill="1" applyBorder="1" applyAlignment="1">
      <alignment horizontal="center" vertical="center" wrapText="1"/>
    </xf>
    <xf numFmtId="0" fontId="55" fillId="5" borderId="0" xfId="2" applyFont="1" applyFill="1" applyBorder="1" applyAlignment="1" applyProtection="1">
      <alignment horizontal="left"/>
    </xf>
    <xf numFmtId="0" fontId="54" fillId="5" borderId="0" xfId="4" applyFont="1" applyFill="1" applyBorder="1" applyAlignment="1" applyProtection="1">
      <alignment horizontal="left" vertical="top"/>
    </xf>
    <xf numFmtId="0" fontId="56" fillId="21" borderId="0" xfId="0" applyFont="1" applyFill="1" applyAlignment="1">
      <alignment horizontal="left" vertical="top"/>
    </xf>
    <xf numFmtId="0" fontId="68" fillId="7" borderId="0" xfId="4" applyFont="1" applyFill="1" applyBorder="1" applyAlignment="1" applyProtection="1">
      <alignment horizontal="left" vertical="top"/>
    </xf>
    <xf numFmtId="0" fontId="17" fillId="0" borderId="0" xfId="0" applyFont="1" applyAlignment="1" applyProtection="1">
      <alignment horizontal="center" vertical="center" wrapText="1"/>
      <protection locked="0"/>
    </xf>
    <xf numFmtId="44" fontId="17" fillId="0" borderId="0" xfId="8" applyFont="1" applyFill="1" applyBorder="1" applyAlignment="1" applyProtection="1">
      <alignment horizontal="left" vertical="center" wrapText="1"/>
      <protection locked="0"/>
    </xf>
    <xf numFmtId="0" fontId="7" fillId="0" borderId="11" xfId="0" applyFont="1" applyBorder="1"/>
    <xf numFmtId="44" fontId="17" fillId="6" borderId="6" xfId="8" applyFont="1" applyFill="1" applyBorder="1" applyAlignment="1" applyProtection="1">
      <alignment horizontal="center" vertical="center" wrapText="1"/>
      <protection locked="0"/>
    </xf>
    <xf numFmtId="0" fontId="7" fillId="0" borderId="0" xfId="1" applyFont="1" applyFill="1" applyBorder="1" applyAlignment="1" applyProtection="1">
      <alignment horizontal="left" vertical="center" wrapText="1"/>
      <protection locked="0"/>
    </xf>
    <xf numFmtId="0" fontId="7" fillId="6" borderId="2" xfId="0" applyFont="1" applyFill="1" applyBorder="1" applyAlignment="1" applyProtection="1">
      <alignment horizontal="left" vertical="center" wrapText="1"/>
      <protection locked="0"/>
    </xf>
    <xf numFmtId="0" fontId="23" fillId="6" borderId="2" xfId="0" applyFont="1" applyFill="1" applyBorder="1" applyProtection="1">
      <protection locked="0" hidden="1"/>
    </xf>
    <xf numFmtId="0" fontId="7" fillId="6" borderId="11" xfId="0" applyFont="1" applyFill="1" applyBorder="1" applyAlignment="1" applyProtection="1">
      <alignment horizontal="left" vertical="center" wrapText="1"/>
      <protection locked="0"/>
    </xf>
    <xf numFmtId="0" fontId="34" fillId="6" borderId="49" xfId="0" applyFont="1" applyFill="1" applyBorder="1" applyAlignment="1">
      <alignment horizontal="left" vertical="top"/>
    </xf>
    <xf numFmtId="0" fontId="17" fillId="6" borderId="6" xfId="0" applyFont="1" applyFill="1" applyBorder="1" applyAlignment="1">
      <alignment horizontal="left" vertical="center" wrapText="1"/>
    </xf>
    <xf numFmtId="164" fontId="0" fillId="0" borderId="0" xfId="0" applyNumberFormat="1"/>
    <xf numFmtId="0" fontId="37" fillId="0" borderId="0" xfId="2" applyFont="1" applyBorder="1" applyAlignment="1" applyProtection="1">
      <alignment horizontal="left" shrinkToFit="1"/>
    </xf>
    <xf numFmtId="0" fontId="19" fillId="0" borderId="0" xfId="4" applyBorder="1" applyAlignment="1" applyProtection="1">
      <alignment horizontal="left" vertical="top" shrinkToFit="1"/>
    </xf>
    <xf numFmtId="0" fontId="15" fillId="7" borderId="10" xfId="5" applyBorder="1" applyAlignment="1" applyProtection="1">
      <alignment horizontal="center" vertical="center"/>
    </xf>
    <xf numFmtId="0" fontId="37" fillId="5" borderId="0" xfId="2" applyFont="1" applyFill="1" applyBorder="1" applyAlignment="1" applyProtection="1">
      <alignment horizontal="left" wrapText="1"/>
    </xf>
    <xf numFmtId="0" fontId="15" fillId="7" borderId="10" xfId="5" applyBorder="1" applyAlignment="1" applyProtection="1">
      <alignment horizontal="left" vertical="center" wrapText="1"/>
    </xf>
    <xf numFmtId="0" fontId="37" fillId="5" borderId="0" xfId="2" applyFont="1" applyFill="1" applyBorder="1" applyAlignment="1" applyProtection="1">
      <alignment horizontal="center" vertical="center"/>
    </xf>
    <xf numFmtId="0" fontId="56" fillId="7" borderId="10" xfId="5" applyFont="1" applyBorder="1" applyAlignment="1" applyProtection="1">
      <alignment horizontal="center" vertical="center"/>
    </xf>
    <xf numFmtId="0" fontId="73" fillId="5" borderId="0" xfId="4" applyFont="1" applyFill="1" applyBorder="1" applyAlignment="1" applyProtection="1">
      <alignment horizontal="center" vertical="center"/>
    </xf>
    <xf numFmtId="0" fontId="74" fillId="5" borderId="0" xfId="2" applyFont="1" applyFill="1" applyBorder="1" applyAlignment="1" applyProtection="1">
      <alignment horizontal="center" vertical="center"/>
    </xf>
    <xf numFmtId="164" fontId="56" fillId="7" borderId="10" xfId="5" applyNumberFormat="1" applyFont="1" applyBorder="1" applyAlignment="1" applyProtection="1">
      <alignment horizontal="center" vertical="center"/>
    </xf>
    <xf numFmtId="0" fontId="34" fillId="6" borderId="6" xfId="0" applyFont="1" applyFill="1" applyBorder="1" applyAlignment="1" applyProtection="1">
      <alignment horizontal="left" vertical="center"/>
      <protection locked="0"/>
    </xf>
    <xf numFmtId="44" fontId="17" fillId="6" borderId="2" xfId="8" applyFont="1" applyFill="1" applyBorder="1" applyAlignment="1" applyProtection="1">
      <alignment horizontal="center" vertical="center" wrapText="1"/>
      <protection locked="0"/>
    </xf>
    <xf numFmtId="0" fontId="3" fillId="25" borderId="0" xfId="0" applyFont="1" applyFill="1"/>
    <xf numFmtId="0" fontId="7" fillId="26" borderId="2" xfId="0" applyFont="1" applyFill="1" applyBorder="1" applyAlignment="1">
      <alignment horizontal="left" vertical="center"/>
    </xf>
    <xf numFmtId="0" fontId="7" fillId="27" borderId="2" xfId="0" applyFont="1" applyFill="1" applyBorder="1" applyAlignment="1">
      <alignment horizontal="left"/>
    </xf>
    <xf numFmtId="0" fontId="7" fillId="4" borderId="2" xfId="0" applyFont="1" applyFill="1" applyBorder="1" applyProtection="1">
      <protection hidden="1"/>
    </xf>
    <xf numFmtId="0" fontId="7" fillId="28" borderId="2" xfId="0" applyFont="1" applyFill="1" applyBorder="1" applyAlignment="1">
      <alignment horizontal="left"/>
    </xf>
    <xf numFmtId="0" fontId="7" fillId="4" borderId="50" xfId="0" applyFont="1" applyFill="1" applyBorder="1"/>
    <xf numFmtId="0" fontId="34" fillId="0" borderId="11" xfId="0" applyFont="1" applyBorder="1"/>
    <xf numFmtId="0" fontId="7" fillId="26" borderId="2" xfId="0" applyFont="1" applyFill="1" applyBorder="1"/>
    <xf numFmtId="0" fontId="7" fillId="4" borderId="11" xfId="0" applyFont="1" applyFill="1" applyBorder="1" applyProtection="1">
      <protection hidden="1"/>
    </xf>
    <xf numFmtId="0" fontId="7" fillId="4" borderId="2" xfId="0" applyFont="1" applyFill="1" applyBorder="1"/>
    <xf numFmtId="0" fontId="7" fillId="27" borderId="11" xfId="0" applyFont="1" applyFill="1" applyBorder="1" applyAlignment="1">
      <alignment horizontal="left"/>
    </xf>
    <xf numFmtId="0" fontId="21" fillId="0" borderId="2" xfId="0" applyFont="1" applyBorder="1" applyAlignment="1">
      <alignment horizontal="left" vertical="center"/>
    </xf>
    <xf numFmtId="0" fontId="7" fillId="21" borderId="2" xfId="0" applyFont="1" applyFill="1" applyBorder="1" applyAlignment="1">
      <alignment horizontal="left"/>
    </xf>
    <xf numFmtId="0" fontId="7" fillId="21" borderId="2" xfId="6" applyFont="1" applyFill="1" applyBorder="1" applyAlignment="1">
      <alignment horizontal="left" vertical="center"/>
    </xf>
    <xf numFmtId="0" fontId="7" fillId="9" borderId="2" xfId="0" applyFont="1" applyFill="1" applyBorder="1"/>
    <xf numFmtId="0" fontId="7" fillId="9" borderId="11" xfId="0" applyFont="1" applyFill="1" applyBorder="1" applyProtection="1">
      <protection hidden="1"/>
    </xf>
    <xf numFmtId="0" fontId="7" fillId="9" borderId="2" xfId="0" applyFont="1" applyFill="1" applyBorder="1" applyAlignment="1">
      <alignment horizontal="left"/>
    </xf>
    <xf numFmtId="0" fontId="7" fillId="9" borderId="11" xfId="0" applyFont="1" applyFill="1" applyBorder="1"/>
    <xf numFmtId="0" fontId="8" fillId="0" borderId="2" xfId="0" applyFont="1" applyBorder="1" applyAlignment="1">
      <alignment horizontal="left" vertical="center" wrapText="1"/>
    </xf>
    <xf numFmtId="0" fontId="7" fillId="0" borderId="2" xfId="0" applyFont="1" applyBorder="1" applyAlignment="1">
      <alignment horizontal="left" vertical="top" wrapText="1"/>
    </xf>
    <xf numFmtId="0" fontId="8" fillId="3" borderId="2" xfId="0" applyFont="1" applyFill="1" applyBorder="1" applyAlignment="1">
      <alignment vertical="center"/>
    </xf>
    <xf numFmtId="14" fontId="34" fillId="0" borderId="2" xfId="0" applyNumberFormat="1" applyFont="1" applyBorder="1" applyAlignment="1" applyProtection="1">
      <alignment horizontal="center" vertical="center" wrapText="1"/>
      <protection locked="0"/>
    </xf>
    <xf numFmtId="9" fontId="34" fillId="0" borderId="2" xfId="0" applyNumberFormat="1" applyFont="1" applyBorder="1" applyAlignment="1" applyProtection="1">
      <alignment horizontal="center" vertical="center" wrapText="1"/>
      <protection locked="0"/>
    </xf>
    <xf numFmtId="1" fontId="7" fillId="8" borderId="2" xfId="1" applyNumberFormat="1" applyFont="1" applyFill="1" applyBorder="1" applyAlignment="1" applyProtection="1">
      <alignment horizontal="left" vertical="center" wrapText="1"/>
      <protection locked="0"/>
    </xf>
    <xf numFmtId="0" fontId="31" fillId="7" borderId="18" xfId="0" applyFont="1" applyFill="1" applyBorder="1" applyAlignment="1">
      <alignment horizontal="center" vertical="center"/>
    </xf>
    <xf numFmtId="49" fontId="17" fillId="6" borderId="2" xfId="0" applyNumberFormat="1" applyFont="1" applyFill="1" applyBorder="1" applyAlignment="1" applyProtection="1">
      <alignment horizontal="center" vertical="center" wrapText="1"/>
      <protection locked="0"/>
    </xf>
    <xf numFmtId="49" fontId="8" fillId="6" borderId="2" xfId="0" applyNumberFormat="1" applyFont="1" applyFill="1" applyBorder="1" applyAlignment="1" applyProtection="1">
      <alignment horizontal="center" vertical="top" wrapText="1"/>
      <protection locked="0"/>
    </xf>
    <xf numFmtId="0" fontId="6" fillId="0" borderId="0" xfId="0" applyFont="1" applyAlignment="1" applyProtection="1">
      <alignment horizontal="left" vertical="top" wrapText="1"/>
      <protection locked="0"/>
    </xf>
    <xf numFmtId="0" fontId="6" fillId="0" borderId="0" xfId="0" applyFont="1" applyAlignment="1" applyProtection="1">
      <alignment horizontal="center" vertical="top" wrapText="1"/>
      <protection locked="0"/>
    </xf>
    <xf numFmtId="0" fontId="1" fillId="6" borderId="2" xfId="0" applyFont="1" applyFill="1" applyBorder="1" applyAlignment="1" applyProtection="1">
      <alignment vertical="center" wrapText="1"/>
      <protection locked="0"/>
    </xf>
    <xf numFmtId="0" fontId="1" fillId="0" borderId="0" xfId="0" applyFont="1" applyAlignment="1" applyProtection="1">
      <alignment horizontal="center"/>
      <protection locked="0"/>
    </xf>
    <xf numFmtId="49" fontId="56" fillId="0" borderId="0" xfId="0" applyNumberFormat="1" applyFont="1" applyAlignment="1" applyProtection="1">
      <alignment horizontal="center" vertical="center" wrapText="1"/>
      <protection locked="0"/>
    </xf>
    <xf numFmtId="44" fontId="72" fillId="24" borderId="4" xfId="8" applyFont="1" applyFill="1" applyBorder="1" applyAlignment="1" applyProtection="1">
      <alignment horizontal="left" vertical="center" shrinkToFit="1"/>
    </xf>
    <xf numFmtId="44" fontId="72" fillId="24" borderId="4" xfId="8" applyFont="1" applyFill="1" applyBorder="1" applyAlignment="1" applyProtection="1">
      <alignment horizontal="left" vertical="top" shrinkToFit="1"/>
    </xf>
    <xf numFmtId="44" fontId="23" fillId="24" borderId="4" xfId="8" applyFont="1" applyFill="1" applyBorder="1" applyAlignment="1" applyProtection="1">
      <alignment shrinkToFit="1"/>
    </xf>
    <xf numFmtId="44" fontId="14" fillId="24" borderId="11" xfId="8" applyFont="1" applyFill="1" applyBorder="1" applyAlignment="1" applyProtection="1">
      <alignment horizontal="right"/>
    </xf>
    <xf numFmtId="44" fontId="14" fillId="24" borderId="11" xfId="8" applyFont="1" applyFill="1" applyBorder="1" applyAlignment="1" applyProtection="1">
      <alignment horizontal="center"/>
    </xf>
    <xf numFmtId="44" fontId="14" fillId="24" borderId="9" xfId="8" applyFont="1" applyFill="1" applyBorder="1" applyAlignment="1" applyProtection="1">
      <alignment horizontal="right" shrinkToFit="1"/>
    </xf>
    <xf numFmtId="0" fontId="6" fillId="0" borderId="0" xfId="0" applyFont="1" applyAlignment="1">
      <alignment horizontal="left" vertical="top" shrinkToFit="1"/>
    </xf>
    <xf numFmtId="0" fontId="17" fillId="19" borderId="0" xfId="0" applyFont="1" applyFill="1" applyAlignment="1">
      <alignment horizontal="left" vertical="center" shrinkToFit="1"/>
    </xf>
    <xf numFmtId="0" fontId="17" fillId="0" borderId="0" xfId="0" applyFont="1" applyAlignment="1">
      <alignment horizontal="left" vertical="center" shrinkToFit="1"/>
    </xf>
    <xf numFmtId="0" fontId="31" fillId="7" borderId="13" xfId="0" applyFont="1" applyFill="1" applyBorder="1" applyAlignment="1">
      <alignment horizontal="center" vertical="center" shrinkToFit="1"/>
    </xf>
    <xf numFmtId="0" fontId="1" fillId="0" borderId="0" xfId="0" applyFont="1" applyAlignment="1">
      <alignment shrinkToFit="1"/>
    </xf>
    <xf numFmtId="0" fontId="31" fillId="7" borderId="10" xfId="0" applyFont="1" applyFill="1" applyBorder="1" applyAlignment="1">
      <alignment horizontal="center" vertical="center"/>
    </xf>
    <xf numFmtId="0" fontId="31" fillId="7" borderId="10" xfId="0" applyFont="1" applyFill="1" applyBorder="1" applyAlignment="1">
      <alignment horizontal="center" vertical="center" wrapText="1"/>
    </xf>
    <xf numFmtId="0" fontId="31" fillId="7" borderId="0" xfId="0" applyFont="1" applyFill="1" applyAlignment="1">
      <alignment horizontal="center" vertical="center" wrapText="1"/>
    </xf>
    <xf numFmtId="0" fontId="23" fillId="0" borderId="0" xfId="0" applyFont="1" applyProtection="1">
      <protection hidden="1"/>
    </xf>
    <xf numFmtId="0" fontId="31" fillId="7" borderId="48" xfId="0" applyFont="1" applyFill="1" applyBorder="1" applyAlignment="1">
      <alignment horizontal="left" vertical="center" wrapText="1"/>
    </xf>
    <xf numFmtId="0" fontId="1" fillId="0" borderId="6" xfId="0" applyFont="1" applyBorder="1"/>
    <xf numFmtId="0" fontId="1" fillId="0" borderId="6" xfId="0" applyFont="1" applyBorder="1" applyAlignment="1">
      <alignment vertical="center" wrapText="1"/>
    </xf>
    <xf numFmtId="0" fontId="1" fillId="0" borderId="6" xfId="0" applyFont="1" applyBorder="1" applyAlignment="1">
      <alignment vertical="center"/>
    </xf>
    <xf numFmtId="0" fontId="14" fillId="24" borderId="18" xfId="0" applyFont="1" applyFill="1" applyBorder="1" applyAlignment="1">
      <alignment horizontal="right"/>
    </xf>
    <xf numFmtId="0" fontId="31" fillId="7" borderId="12" xfId="0" applyFont="1" applyFill="1" applyBorder="1" applyAlignment="1">
      <alignment horizontal="center" vertical="center" wrapText="1"/>
    </xf>
    <xf numFmtId="44" fontId="31" fillId="7" borderId="12" xfId="8" applyFont="1" applyFill="1" applyBorder="1" applyAlignment="1" applyProtection="1">
      <alignment horizontal="center" vertical="center" wrapText="1"/>
    </xf>
    <xf numFmtId="0" fontId="31" fillId="7" borderId="13" xfId="0" applyFont="1" applyFill="1" applyBorder="1" applyAlignment="1">
      <alignment horizontal="center" vertical="center" wrapText="1"/>
    </xf>
    <xf numFmtId="0" fontId="37" fillId="0" borderId="0" xfId="2" applyFont="1" applyBorder="1" applyAlignment="1" applyProtection="1">
      <alignment horizontal="center"/>
    </xf>
    <xf numFmtId="0" fontId="42" fillId="0" borderId="0" xfId="0" applyFont="1" applyAlignment="1" applyProtection="1">
      <alignment vertical="top"/>
      <protection hidden="1"/>
    </xf>
    <xf numFmtId="0" fontId="19" fillId="0" borderId="10" xfId="4" applyBorder="1" applyAlignment="1" applyProtection="1">
      <alignment horizontal="center" vertical="top"/>
    </xf>
    <xf numFmtId="0" fontId="19" fillId="0" borderId="0" xfId="4" applyBorder="1" applyAlignment="1" applyProtection="1">
      <alignment horizontal="center" vertical="top"/>
    </xf>
    <xf numFmtId="0" fontId="23" fillId="0" borderId="0" xfId="0" applyFont="1" applyAlignment="1" applyProtection="1">
      <alignment vertical="top"/>
      <protection hidden="1"/>
    </xf>
    <xf numFmtId="0" fontId="17" fillId="19" borderId="0" xfId="0" applyFont="1" applyFill="1" applyAlignment="1">
      <alignment horizontal="left" vertical="center" wrapText="1"/>
    </xf>
    <xf numFmtId="0" fontId="17" fillId="19" borderId="0" xfId="0" applyFont="1" applyFill="1" applyAlignment="1">
      <alignment horizontal="center" vertical="center" wrapText="1"/>
    </xf>
    <xf numFmtId="44" fontId="17" fillId="19" borderId="0" xfId="8" applyFont="1" applyFill="1" applyBorder="1" applyAlignment="1" applyProtection="1">
      <alignment horizontal="left" vertical="center" wrapText="1"/>
    </xf>
    <xf numFmtId="0" fontId="63" fillId="3" borderId="51" xfId="0" applyFont="1" applyFill="1" applyBorder="1" applyAlignment="1">
      <alignment horizontal="center" vertical="center" wrapText="1"/>
    </xf>
    <xf numFmtId="0" fontId="56" fillId="3" borderId="9" xfId="0" applyFont="1" applyFill="1" applyBorder="1" applyAlignment="1">
      <alignment horizontal="center" vertical="center" wrapText="1"/>
    </xf>
    <xf numFmtId="164" fontId="56" fillId="3" borderId="9" xfId="0" applyNumberFormat="1" applyFont="1" applyFill="1" applyBorder="1" applyAlignment="1">
      <alignment horizontal="center" vertical="center" wrapText="1"/>
    </xf>
    <xf numFmtId="0" fontId="7" fillId="4" borderId="52" xfId="0" applyFont="1" applyFill="1" applyBorder="1" applyAlignment="1">
      <alignment horizontal="left" vertical="center"/>
    </xf>
    <xf numFmtId="164" fontId="7" fillId="4" borderId="52" xfId="0" applyNumberFormat="1" applyFont="1" applyFill="1" applyBorder="1" applyAlignment="1">
      <alignment horizontal="center" vertical="center"/>
    </xf>
    <xf numFmtId="0" fontId="7" fillId="4" borderId="52" xfId="0" applyFont="1" applyFill="1" applyBorder="1" applyAlignment="1">
      <alignment horizontal="center" vertical="center"/>
    </xf>
    <xf numFmtId="0" fontId="7" fillId="7" borderId="9" xfId="0" applyFont="1" applyFill="1" applyBorder="1" applyAlignment="1">
      <alignment horizontal="left" vertical="center" wrapText="1"/>
    </xf>
    <xf numFmtId="0" fontId="7" fillId="4" borderId="9" xfId="0" applyFont="1" applyFill="1" applyBorder="1" applyAlignment="1">
      <alignment horizontal="left" vertical="center" wrapText="1"/>
    </xf>
    <xf numFmtId="0" fontId="17" fillId="4" borderId="9" xfId="0" applyFont="1" applyFill="1" applyBorder="1" applyAlignment="1">
      <alignment horizontal="left" vertical="center" wrapText="1"/>
    </xf>
    <xf numFmtId="164" fontId="17" fillId="4" borderId="9" xfId="8" applyNumberFormat="1" applyFont="1" applyFill="1" applyBorder="1" applyAlignment="1" applyProtection="1">
      <alignment horizontal="center" vertical="center" wrapText="1"/>
    </xf>
    <xf numFmtId="0" fontId="17" fillId="4" borderId="9"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9" xfId="0" applyFont="1" applyFill="1" applyBorder="1" applyAlignment="1">
      <alignment horizontal="left" vertical="top" wrapText="1"/>
    </xf>
    <xf numFmtId="0" fontId="1" fillId="7" borderId="9" xfId="0" applyFont="1" applyFill="1" applyBorder="1" applyAlignment="1">
      <alignment horizontal="left" vertical="top"/>
    </xf>
    <xf numFmtId="0" fontId="17" fillId="4" borderId="4" xfId="0" applyFont="1" applyFill="1" applyBorder="1" applyAlignment="1">
      <alignment horizontal="left" vertical="center" wrapText="1"/>
    </xf>
    <xf numFmtId="164" fontId="17" fillId="4" borderId="4" xfId="8" applyNumberFormat="1" applyFont="1" applyFill="1" applyBorder="1" applyAlignment="1" applyProtection="1">
      <alignment horizontal="center" vertical="center" wrapText="1"/>
    </xf>
    <xf numFmtId="0" fontId="17" fillId="4" borderId="4" xfId="0" applyFont="1" applyFill="1" applyBorder="1" applyAlignment="1">
      <alignment horizontal="center" vertical="center" wrapText="1"/>
    </xf>
    <xf numFmtId="0" fontId="1" fillId="4" borderId="4" xfId="0" applyFont="1" applyFill="1" applyBorder="1" applyAlignment="1">
      <alignment horizontal="center" vertical="center"/>
    </xf>
    <xf numFmtId="0" fontId="7" fillId="7" borderId="4" xfId="0" applyFont="1" applyFill="1" applyBorder="1" applyAlignment="1">
      <alignment horizontal="left" vertical="center" wrapText="1"/>
    </xf>
    <xf numFmtId="0" fontId="1" fillId="4" borderId="4" xfId="0" applyFont="1" applyFill="1" applyBorder="1" applyAlignment="1">
      <alignment horizontal="left" vertical="top" wrapText="1"/>
    </xf>
    <xf numFmtId="0" fontId="7" fillId="4" borderId="53" xfId="0" applyFont="1" applyFill="1" applyBorder="1" applyAlignment="1">
      <alignment horizontal="left" vertical="center"/>
    </xf>
    <xf numFmtId="0" fontId="17" fillId="4" borderId="6" xfId="0" applyFont="1" applyFill="1" applyBorder="1" applyAlignment="1">
      <alignment horizontal="left" vertical="center" wrapText="1"/>
    </xf>
    <xf numFmtId="164" fontId="17" fillId="4" borderId="6" xfId="8" applyNumberFormat="1" applyFont="1" applyFill="1" applyBorder="1" applyAlignment="1" applyProtection="1">
      <alignment horizontal="center" vertical="center" wrapText="1"/>
    </xf>
    <xf numFmtId="0" fontId="17" fillId="4" borderId="6" xfId="0" applyFont="1" applyFill="1" applyBorder="1" applyAlignment="1">
      <alignment horizontal="center" vertical="center" wrapText="1"/>
    </xf>
    <xf numFmtId="0" fontId="1" fillId="4" borderId="6" xfId="0" applyFont="1" applyFill="1" applyBorder="1" applyAlignment="1">
      <alignment horizontal="center" vertical="center"/>
    </xf>
    <xf numFmtId="0" fontId="7" fillId="7" borderId="2" xfId="0" applyFont="1" applyFill="1" applyBorder="1" applyAlignment="1">
      <alignment horizontal="left" vertical="center" wrapText="1"/>
    </xf>
    <xf numFmtId="164" fontId="34" fillId="0" borderId="0" xfId="0" applyNumberFormat="1" applyFont="1" applyAlignment="1">
      <alignment horizontal="center" vertical="center"/>
    </xf>
    <xf numFmtId="0" fontId="34" fillId="0" borderId="0" xfId="0" applyFont="1" applyAlignment="1">
      <alignment horizontal="center" vertical="center"/>
    </xf>
    <xf numFmtId="0" fontId="0" fillId="0" borderId="0" xfId="0" applyAlignment="1">
      <alignment horizontal="center" vertical="center"/>
    </xf>
    <xf numFmtId="0" fontId="69" fillId="0" borderId="0" xfId="0" applyFont="1" applyAlignment="1" applyProtection="1">
      <alignment horizontal="left" vertical="center" wrapText="1"/>
      <protection locked="0"/>
    </xf>
    <xf numFmtId="0" fontId="70" fillId="0" borderId="0" xfId="1" applyFont="1" applyFill="1" applyBorder="1" applyAlignment="1" applyProtection="1">
      <alignment horizontal="left" vertical="center" wrapText="1"/>
      <protection locked="0"/>
    </xf>
    <xf numFmtId="0" fontId="42" fillId="0" borderId="0" xfId="0" applyFont="1" applyProtection="1">
      <protection locked="0" hidden="1"/>
    </xf>
    <xf numFmtId="0" fontId="43" fillId="0" borderId="0" xfId="0" applyFont="1" applyProtection="1">
      <protection locked="0"/>
    </xf>
    <xf numFmtId="0" fontId="43" fillId="0" borderId="0" xfId="0" applyFont="1" applyAlignment="1" applyProtection="1">
      <alignment vertical="center"/>
      <protection locked="0"/>
    </xf>
    <xf numFmtId="0" fontId="37" fillId="5" borderId="0" xfId="2" applyFont="1" applyFill="1" applyBorder="1" applyAlignment="1" applyProtection="1">
      <alignment horizontal="center" vertical="center"/>
      <protection locked="0"/>
    </xf>
    <xf numFmtId="0" fontId="37" fillId="5" borderId="0" xfId="2" applyFont="1" applyFill="1" applyBorder="1" applyAlignment="1" applyProtection="1">
      <alignment horizontal="left"/>
      <protection locked="0"/>
    </xf>
    <xf numFmtId="0" fontId="15" fillId="7" borderId="10" xfId="5" applyBorder="1" applyAlignment="1">
      <alignment horizontal="center" vertical="center"/>
      <protection locked="0"/>
    </xf>
    <xf numFmtId="0" fontId="15" fillId="7" borderId="10" xfId="5" applyBorder="1">
      <alignment horizontal="left" vertical="center"/>
      <protection locked="0"/>
    </xf>
    <xf numFmtId="0" fontId="56" fillId="3" borderId="9" xfId="0" applyFont="1" applyFill="1" applyBorder="1" applyAlignment="1" applyProtection="1">
      <alignment horizontal="center" vertical="center" wrapText="1"/>
      <protection locked="0"/>
    </xf>
    <xf numFmtId="0" fontId="56" fillId="3" borderId="11" xfId="0" applyFont="1" applyFill="1" applyBorder="1" applyAlignment="1" applyProtection="1">
      <alignment horizontal="center" vertical="center" wrapText="1"/>
      <protection locked="0"/>
    </xf>
    <xf numFmtId="0" fontId="1" fillId="6" borderId="9" xfId="0" applyFont="1" applyFill="1" applyBorder="1" applyAlignment="1" applyProtection="1">
      <alignment horizontal="center" vertical="center" wrapText="1"/>
      <protection locked="0"/>
    </xf>
    <xf numFmtId="0" fontId="1" fillId="6" borderId="9" xfId="0" applyFont="1" applyFill="1" applyBorder="1" applyAlignment="1" applyProtection="1">
      <alignment horizontal="left" vertical="center" wrapText="1"/>
      <protection locked="0"/>
    </xf>
    <xf numFmtId="0" fontId="7" fillId="6" borderId="11" xfId="1" applyFont="1" applyFill="1" applyBorder="1" applyAlignment="1" applyProtection="1">
      <alignment horizontal="center" vertical="center" wrapText="1"/>
      <protection locked="0"/>
    </xf>
    <xf numFmtId="0" fontId="1" fillId="6" borderId="9" xfId="0" applyFont="1" applyFill="1" applyBorder="1" applyAlignment="1" applyProtection="1">
      <alignment horizontal="left" vertical="top" wrapText="1"/>
      <protection locked="0"/>
    </xf>
    <xf numFmtId="0" fontId="0" fillId="0" borderId="0" xfId="0" applyAlignment="1" applyProtection="1">
      <alignment horizontal="center" vertical="center"/>
      <protection locked="0"/>
    </xf>
    <xf numFmtId="0" fontId="0" fillId="0" borderId="0" xfId="0" applyProtection="1">
      <protection locked="0"/>
    </xf>
    <xf numFmtId="44" fontId="78" fillId="0" borderId="2" xfId="8" applyFont="1" applyFill="1" applyBorder="1" applyAlignment="1" applyProtection="1">
      <alignment horizontal="left" vertical="center" wrapText="1"/>
    </xf>
    <xf numFmtId="44" fontId="78" fillId="0" borderId="2" xfId="8" applyFont="1" applyFill="1" applyBorder="1" applyAlignment="1" applyProtection="1">
      <alignment horizontal="left" vertical="top" wrapText="1"/>
    </xf>
    <xf numFmtId="44" fontId="78" fillId="0" borderId="4" xfId="8" applyFont="1" applyFill="1" applyBorder="1" applyAlignment="1" applyProtection="1">
      <alignment horizontal="left" vertical="center" wrapText="1"/>
    </xf>
    <xf numFmtId="44" fontId="78" fillId="0" borderId="4" xfId="8" applyFont="1" applyBorder="1" applyAlignment="1" applyProtection="1">
      <alignment horizontal="left" vertical="center" wrapText="1"/>
    </xf>
    <xf numFmtId="44" fontId="78" fillId="0" borderId="4" xfId="8" applyFont="1" applyFill="1" applyBorder="1" applyAlignment="1" applyProtection="1">
      <alignment horizontal="left" vertical="top" wrapText="1"/>
    </xf>
    <xf numFmtId="44" fontId="78" fillId="0" borderId="2" xfId="8" applyFont="1" applyFill="1" applyBorder="1" applyAlignment="1" applyProtection="1">
      <alignment horizontal="left"/>
    </xf>
    <xf numFmtId="44" fontId="78" fillId="0" borderId="4" xfId="8" applyFont="1" applyFill="1" applyBorder="1" applyAlignment="1" applyProtection="1">
      <alignment horizontal="left"/>
    </xf>
    <xf numFmtId="0" fontId="79" fillId="7" borderId="10" xfId="5" applyFont="1" applyBorder="1" applyProtection="1">
      <alignment horizontal="left" vertical="center"/>
    </xf>
    <xf numFmtId="0" fontId="79" fillId="7" borderId="17" xfId="0" applyFont="1" applyFill="1" applyBorder="1" applyAlignment="1">
      <alignment horizontal="center" vertical="center" wrapText="1"/>
    </xf>
    <xf numFmtId="0" fontId="54" fillId="0" borderId="0" xfId="4" applyFont="1" applyBorder="1" applyAlignment="1">
      <alignment horizontal="left" vertical="top"/>
    </xf>
    <xf numFmtId="0" fontId="37" fillId="0" borderId="0" xfId="2" applyFont="1" applyBorder="1" applyAlignment="1">
      <alignment horizontal="center" vertical="top"/>
    </xf>
    <xf numFmtId="0" fontId="43" fillId="0" borderId="0" xfId="0" applyFont="1"/>
    <xf numFmtId="0" fontId="55" fillId="0" borderId="0" xfId="2" applyFont="1" applyBorder="1" applyAlignment="1">
      <alignment horizontal="left"/>
    </xf>
    <xf numFmtId="0" fontId="31" fillId="7" borderId="9" xfId="5" applyFont="1" applyBorder="1" applyProtection="1">
      <alignment horizontal="left" vertical="center"/>
    </xf>
    <xf numFmtId="0" fontId="14" fillId="7" borderId="17" xfId="5" applyFont="1" applyBorder="1" applyAlignment="1" applyProtection="1">
      <alignment horizontal="center" vertical="center"/>
    </xf>
    <xf numFmtId="0" fontId="14" fillId="0" borderId="17" xfId="5" applyFont="1" applyFill="1" applyBorder="1" applyProtection="1">
      <alignment horizontal="left" vertical="center"/>
    </xf>
    <xf numFmtId="0" fontId="14" fillId="0" borderId="18" xfId="5" applyFont="1" applyFill="1" applyBorder="1" applyProtection="1">
      <alignment horizontal="left" vertical="center"/>
    </xf>
    <xf numFmtId="0" fontId="4" fillId="3" borderId="3" xfId="0" applyFont="1" applyFill="1" applyBorder="1" applyAlignment="1">
      <alignment horizontal="left" vertical="center"/>
    </xf>
    <xf numFmtId="0" fontId="4" fillId="3" borderId="0" xfId="0" applyFont="1" applyFill="1" applyAlignment="1">
      <alignment horizontal="left" vertical="center" indent="1"/>
    </xf>
    <xf numFmtId="0" fontId="1" fillId="7" borderId="0" xfId="0" applyFont="1" applyFill="1" applyAlignment="1">
      <alignment wrapText="1"/>
    </xf>
    <xf numFmtId="0" fontId="4" fillId="3" borderId="32" xfId="0" applyFont="1" applyFill="1" applyBorder="1" applyAlignment="1">
      <alignment horizontal="center" vertical="center" wrapText="1"/>
    </xf>
    <xf numFmtId="0" fontId="4" fillId="7" borderId="0" xfId="0" applyFont="1" applyFill="1" applyAlignment="1">
      <alignment horizontal="center" vertical="center"/>
    </xf>
    <xf numFmtId="0" fontId="4" fillId="0" borderId="0" xfId="0" applyFont="1" applyAlignment="1">
      <alignment horizontal="center" vertical="center"/>
    </xf>
    <xf numFmtId="0" fontId="1" fillId="0" borderId="31" xfId="0" applyFont="1" applyBorder="1" applyAlignment="1">
      <alignment horizontal="left"/>
    </xf>
    <xf numFmtId="0" fontId="81" fillId="6" borderId="54" xfId="1" applyFont="1" applyFill="1" applyBorder="1" applyProtection="1">
      <protection locked="0"/>
    </xf>
    <xf numFmtId="0" fontId="20" fillId="29" borderId="55" xfId="10" applyFont="1" applyBorder="1"/>
    <xf numFmtId="0" fontId="1" fillId="7" borderId="0" xfId="0" applyFont="1" applyFill="1"/>
    <xf numFmtId="0" fontId="1" fillId="0" borderId="33" xfId="0" applyFont="1" applyBorder="1" applyAlignment="1">
      <alignment horizontal="left"/>
    </xf>
    <xf numFmtId="0" fontId="81" fillId="6" borderId="56" xfId="1" applyFont="1" applyFill="1" applyBorder="1" applyProtection="1">
      <protection locked="0"/>
    </xf>
    <xf numFmtId="0" fontId="81" fillId="6" borderId="57" xfId="1" applyFont="1" applyFill="1" applyBorder="1" applyProtection="1">
      <protection locked="0"/>
    </xf>
    <xf numFmtId="0" fontId="20" fillId="29" borderId="58" xfId="10" applyFont="1" applyBorder="1"/>
    <xf numFmtId="0" fontId="4" fillId="0" borderId="0" xfId="0" applyFont="1" applyAlignment="1">
      <alignment horizontal="right"/>
    </xf>
    <xf numFmtId="0" fontId="82" fillId="30" borderId="59" xfId="1" applyFont="1" applyFill="1" applyBorder="1"/>
    <xf numFmtId="0" fontId="31" fillId="7" borderId="4" xfId="5" applyFont="1" applyBorder="1" applyProtection="1">
      <alignment horizontal="left" vertical="center"/>
    </xf>
    <xf numFmtId="0" fontId="14" fillId="7" borderId="5" xfId="5" applyFont="1" applyBorder="1" applyAlignment="1" applyProtection="1">
      <alignment horizontal="center" vertical="center"/>
    </xf>
    <xf numFmtId="0" fontId="14" fillId="7" borderId="0" xfId="5" applyFont="1" applyAlignment="1" applyProtection="1">
      <alignment horizontal="center" vertical="center"/>
    </xf>
    <xf numFmtId="0" fontId="14" fillId="0" borderId="0" xfId="5" applyFont="1" applyFill="1" applyProtection="1">
      <alignment horizontal="left" vertical="center"/>
    </xf>
    <xf numFmtId="0" fontId="14" fillId="0" borderId="16" xfId="5" applyFont="1" applyFill="1" applyBorder="1" applyProtection="1">
      <alignment horizontal="left" vertical="center"/>
    </xf>
    <xf numFmtId="0" fontId="4" fillId="3" borderId="9" xfId="6" applyFont="1" applyBorder="1" applyAlignment="1">
      <alignment horizontal="left" vertical="center"/>
    </xf>
    <xf numFmtId="0" fontId="4" fillId="3" borderId="17" xfId="6" applyFont="1" applyBorder="1" applyAlignment="1">
      <alignment horizontal="left" vertical="center" indent="1"/>
    </xf>
    <xf numFmtId="0" fontId="4" fillId="3" borderId="18" xfId="6" applyFont="1" applyBorder="1" applyAlignment="1">
      <alignment horizontal="left" vertical="center" indent="1"/>
    </xf>
    <xf numFmtId="0" fontId="1" fillId="7" borderId="0" xfId="0" applyFont="1" applyFill="1" applyAlignment="1">
      <alignment vertical="center" wrapText="1"/>
    </xf>
    <xf numFmtId="0" fontId="26" fillId="3" borderId="31" xfId="0" applyFont="1" applyFill="1" applyBorder="1" applyAlignment="1">
      <alignment horizontal="left" vertical="center" wrapText="1"/>
    </xf>
    <xf numFmtId="0" fontId="4" fillId="3" borderId="60" xfId="0" applyFont="1" applyFill="1" applyBorder="1" applyAlignment="1">
      <alignment horizontal="center" vertical="center" wrapText="1"/>
    </xf>
    <xf numFmtId="0" fontId="1" fillId="7" borderId="0" xfId="0" applyFont="1" applyFill="1" applyAlignment="1">
      <alignment horizontal="center" vertical="center"/>
    </xf>
    <xf numFmtId="0" fontId="1" fillId="0" borderId="0" xfId="0" applyFont="1" applyAlignment="1">
      <alignment horizontal="center" vertical="center"/>
    </xf>
    <xf numFmtId="0" fontId="1" fillId="6" borderId="2" xfId="0" applyFont="1" applyFill="1" applyBorder="1" applyProtection="1">
      <protection locked="0"/>
    </xf>
    <xf numFmtId="0" fontId="20" fillId="29" borderId="61" xfId="10" applyFont="1" applyBorder="1"/>
    <xf numFmtId="0" fontId="1" fillId="6" borderId="21" xfId="0" applyFont="1" applyFill="1" applyBorder="1" applyProtection="1">
      <protection locked="0"/>
    </xf>
    <xf numFmtId="0" fontId="20" fillId="29" borderId="34" xfId="10" applyFont="1" applyBorder="1"/>
    <xf numFmtId="0" fontId="4" fillId="0" borderId="16" xfId="0" applyFont="1" applyBorder="1" applyAlignment="1">
      <alignment horizontal="right"/>
    </xf>
    <xf numFmtId="0" fontId="82" fillId="30" borderId="62" xfId="1" applyFont="1" applyFill="1" applyBorder="1"/>
    <xf numFmtId="0" fontId="4" fillId="3" borderId="24" xfId="6" applyFont="1" applyBorder="1">
      <alignment horizontal="left" vertical="center" wrapText="1"/>
    </xf>
    <xf numFmtId="0" fontId="4" fillId="3" borderId="25" xfId="6" applyFont="1" applyBorder="1" applyAlignment="1">
      <alignment horizontal="left" vertical="center" indent="1"/>
    </xf>
    <xf numFmtId="0" fontId="4" fillId="3" borderId="26" xfId="6" applyFont="1" applyBorder="1" applyAlignment="1">
      <alignment horizontal="left" vertical="center" indent="1"/>
    </xf>
    <xf numFmtId="0" fontId="1" fillId="7" borderId="0" xfId="0" applyFont="1" applyFill="1" applyAlignment="1">
      <alignment vertical="center"/>
    </xf>
    <xf numFmtId="0" fontId="20" fillId="29" borderId="32" xfId="10" applyFont="1" applyBorder="1"/>
    <xf numFmtId="0" fontId="1" fillId="0" borderId="8" xfId="0" applyFont="1" applyBorder="1"/>
    <xf numFmtId="0" fontId="4" fillId="0" borderId="8" xfId="0" applyFont="1" applyBorder="1" applyAlignment="1">
      <alignment horizontal="right"/>
    </xf>
    <xf numFmtId="0" fontId="4" fillId="0" borderId="63" xfId="0" applyFont="1" applyBorder="1" applyAlignment="1">
      <alignment horizontal="right"/>
    </xf>
    <xf numFmtId="0" fontId="82" fillId="30" borderId="63" xfId="1" applyFont="1" applyFill="1" applyBorder="1"/>
    <xf numFmtId="0" fontId="31" fillId="7" borderId="29" xfId="5" applyFont="1" applyBorder="1" applyProtection="1">
      <alignment horizontal="left" vertical="center"/>
    </xf>
    <xf numFmtId="0" fontId="14" fillId="7" borderId="29" xfId="5" applyFont="1" applyBorder="1" applyAlignment="1" applyProtection="1">
      <alignment horizontal="center" vertical="center"/>
    </xf>
    <xf numFmtId="2" fontId="20" fillId="29" borderId="32" xfId="10" applyNumberFormat="1" applyFont="1" applyBorder="1"/>
    <xf numFmtId="0" fontId="82" fillId="30" borderId="12" xfId="1" applyFont="1" applyFill="1" applyBorder="1"/>
    <xf numFmtId="0" fontId="82" fillId="30" borderId="64" xfId="1" applyFont="1" applyFill="1" applyBorder="1"/>
    <xf numFmtId="0" fontId="31" fillId="7" borderId="13" xfId="5" applyFont="1" applyBorder="1" applyProtection="1">
      <alignment horizontal="left" vertical="center"/>
    </xf>
    <xf numFmtId="0" fontId="14" fillId="7" borderId="10" xfId="5" applyFont="1" applyBorder="1" applyAlignment="1" applyProtection="1">
      <alignment horizontal="center" vertical="center"/>
    </xf>
    <xf numFmtId="0" fontId="4" fillId="3" borderId="9" xfId="6" applyFont="1" applyBorder="1" applyAlignment="1">
      <alignment vertical="center" wrapText="1"/>
    </xf>
    <xf numFmtId="0" fontId="4" fillId="3" borderId="17" xfId="6" applyFont="1" applyBorder="1" applyAlignment="1">
      <alignment horizontal="left" vertical="center" indent="2"/>
    </xf>
    <xf numFmtId="0" fontId="4" fillId="3" borderId="18" xfId="6" applyFont="1" applyBorder="1" applyAlignment="1">
      <alignment horizontal="left" vertical="center" indent="2"/>
    </xf>
    <xf numFmtId="0" fontId="1" fillId="6" borderId="6" xfId="0" applyFont="1" applyFill="1" applyBorder="1" applyProtection="1">
      <protection locked="0"/>
    </xf>
    <xf numFmtId="0" fontId="1" fillId="6" borderId="65" xfId="0" applyFont="1" applyFill="1" applyBorder="1" applyProtection="1">
      <protection locked="0"/>
    </xf>
    <xf numFmtId="0" fontId="4" fillId="0" borderId="16" xfId="0" applyFont="1" applyBorder="1" applyAlignment="1">
      <alignment horizontal="left"/>
    </xf>
    <xf numFmtId="0" fontId="82" fillId="30" borderId="66" xfId="1" applyFont="1" applyFill="1" applyBorder="1"/>
    <xf numFmtId="0" fontId="82" fillId="30" borderId="0" xfId="1" applyFont="1" applyFill="1" applyBorder="1"/>
    <xf numFmtId="0" fontId="4" fillId="0" borderId="0" xfId="0" applyFont="1"/>
    <xf numFmtId="0" fontId="4" fillId="3" borderId="4" xfId="6" applyFont="1" applyBorder="1" applyAlignment="1">
      <alignment horizontal="left" vertical="center"/>
    </xf>
    <xf numFmtId="0" fontId="4" fillId="3" borderId="5" xfId="6" applyFont="1" applyBorder="1" applyAlignment="1">
      <alignment horizontal="left" vertical="center" indent="1"/>
    </xf>
    <xf numFmtId="0" fontId="4" fillId="3" borderId="6" xfId="6" applyFont="1" applyBorder="1" applyAlignment="1">
      <alignment horizontal="left" vertical="center" indent="1"/>
    </xf>
    <xf numFmtId="0" fontId="26" fillId="3" borderId="11" xfId="0" applyFont="1" applyFill="1" applyBorder="1" applyAlignment="1">
      <alignment horizontal="left" vertical="center" wrapText="1"/>
    </xf>
    <xf numFmtId="0" fontId="4" fillId="3" borderId="6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 fillId="6" borderId="67" xfId="0" applyFont="1" applyFill="1" applyBorder="1" applyProtection="1">
      <protection locked="0"/>
    </xf>
    <xf numFmtId="0" fontId="20" fillId="29" borderId="14" xfId="10" applyFont="1" applyBorder="1"/>
    <xf numFmtId="0" fontId="26" fillId="0" borderId="8" xfId="0" applyFont="1" applyBorder="1" applyAlignment="1">
      <alignment horizontal="left"/>
    </xf>
    <xf numFmtId="0" fontId="31" fillId="7" borderId="68" xfId="5" applyFont="1" applyBorder="1" applyProtection="1">
      <alignment horizontal="left" vertical="center"/>
    </xf>
    <xf numFmtId="0" fontId="14" fillId="7" borderId="25" xfId="5" applyFont="1" applyBorder="1" applyProtection="1">
      <alignment horizontal="left" vertical="center"/>
    </xf>
    <xf numFmtId="0" fontId="14" fillId="0" borderId="25" xfId="5" applyFont="1" applyFill="1" applyBorder="1" applyProtection="1">
      <alignment horizontal="left" vertical="center"/>
    </xf>
    <xf numFmtId="0" fontId="14" fillId="0" borderId="69" xfId="5" applyFont="1" applyFill="1" applyBorder="1" applyProtection="1">
      <alignment horizontal="left" vertical="center"/>
    </xf>
    <xf numFmtId="0" fontId="82" fillId="30" borderId="44" xfId="1" applyFont="1" applyFill="1" applyBorder="1"/>
    <xf numFmtId="0" fontId="82" fillId="7" borderId="20" xfId="1" applyFont="1" applyFill="1" applyBorder="1" applyProtection="1"/>
    <xf numFmtId="0" fontId="4" fillId="7" borderId="30" xfId="6" applyFont="1" applyFill="1" applyBorder="1" applyAlignment="1">
      <alignment horizontal="left" vertical="center" indent="1"/>
    </xf>
    <xf numFmtId="0" fontId="1" fillId="7" borderId="0" xfId="0" applyFont="1" applyFill="1" applyProtection="1">
      <protection hidden="1"/>
    </xf>
    <xf numFmtId="0" fontId="14" fillId="3" borderId="10" xfId="5" applyFont="1" applyFill="1" applyBorder="1" applyAlignment="1" applyProtection="1">
      <alignment horizontal="center" vertical="center"/>
    </xf>
    <xf numFmtId="0" fontId="4" fillId="3" borderId="0" xfId="6" applyFont="1" applyBorder="1" applyAlignment="1">
      <alignment horizontal="left" vertical="center" indent="1"/>
    </xf>
    <xf numFmtId="0" fontId="1" fillId="3" borderId="0" xfId="0" applyFont="1" applyFill="1" applyProtection="1">
      <protection hidden="1"/>
    </xf>
    <xf numFmtId="0" fontId="4" fillId="3" borderId="12" xfId="0" applyFont="1" applyFill="1" applyBorder="1" applyAlignment="1">
      <alignment horizontal="center" vertical="center" wrapText="1"/>
    </xf>
    <xf numFmtId="0" fontId="4" fillId="3" borderId="2" xfId="6" applyFont="1" applyBorder="1" applyAlignment="1">
      <alignment horizontal="center" vertical="center" wrapText="1"/>
    </xf>
    <xf numFmtId="0" fontId="4" fillId="3" borderId="32" xfId="6" applyFont="1" applyBorder="1" applyAlignment="1">
      <alignment horizontal="center" vertical="center" wrapText="1"/>
    </xf>
    <xf numFmtId="0" fontId="7" fillId="0" borderId="15" xfId="0" applyFont="1" applyBorder="1"/>
    <xf numFmtId="0" fontId="7" fillId="0" borderId="31" xfId="0" applyFont="1" applyBorder="1" applyAlignment="1">
      <alignment horizontal="left"/>
    </xf>
    <xf numFmtId="0" fontId="7" fillId="0" borderId="31" xfId="0" applyFont="1" applyBorder="1"/>
    <xf numFmtId="0" fontId="1" fillId="6" borderId="11" xfId="0" applyFont="1" applyFill="1" applyBorder="1" applyProtection="1">
      <protection locked="0"/>
    </xf>
    <xf numFmtId="0" fontId="7" fillId="0" borderId="18" xfId="0" applyFont="1" applyBorder="1"/>
    <xf numFmtId="0" fontId="1" fillId="0" borderId="21" xfId="0" applyFont="1" applyBorder="1" applyProtection="1">
      <protection hidden="1"/>
    </xf>
    <xf numFmtId="0" fontId="8" fillId="30" borderId="70" xfId="10" applyFont="1" applyFill="1" applyBorder="1"/>
    <xf numFmtId="0" fontId="1" fillId="3" borderId="31" xfId="0" applyFont="1" applyFill="1" applyBorder="1" applyAlignment="1">
      <alignment horizontal="left"/>
    </xf>
    <xf numFmtId="0" fontId="14" fillId="3" borderId="0" xfId="5" applyFont="1" applyFill="1" applyAlignment="1" applyProtection="1">
      <alignment horizontal="center" vertical="center"/>
    </xf>
    <xf numFmtId="0" fontId="26" fillId="3" borderId="31" xfId="0" applyFont="1" applyFill="1" applyBorder="1" applyAlignment="1">
      <alignment horizontal="left"/>
    </xf>
    <xf numFmtId="0" fontId="1" fillId="0" borderId="71" xfId="0" applyFont="1" applyBorder="1" applyAlignment="1">
      <alignment horizontal="left"/>
    </xf>
    <xf numFmtId="0" fontId="1" fillId="0" borderId="6" xfId="0" applyFont="1" applyBorder="1" applyAlignment="1">
      <alignment horizontal="left"/>
    </xf>
    <xf numFmtId="0" fontId="1" fillId="0" borderId="2" xfId="0" applyFont="1" applyBorder="1" applyAlignment="1" applyProtection="1">
      <alignment horizontal="left"/>
      <protection locked="0"/>
    </xf>
    <xf numFmtId="0" fontId="4" fillId="3" borderId="0" xfId="0" applyFont="1" applyFill="1" applyAlignment="1">
      <alignment horizontal="left" vertical="center"/>
    </xf>
    <xf numFmtId="2" fontId="1" fillId="6" borderId="2" xfId="0" applyNumberFormat="1" applyFont="1" applyFill="1" applyBorder="1"/>
    <xf numFmtId="2" fontId="1" fillId="6" borderId="21" xfId="0" applyNumberFormat="1" applyFont="1" applyFill="1" applyBorder="1"/>
    <xf numFmtId="0" fontId="7" fillId="0" borderId="72" xfId="0" applyFont="1" applyBorder="1" applyAlignment="1">
      <alignment horizontal="left"/>
    </xf>
    <xf numFmtId="0" fontId="26" fillId="31" borderId="31" xfId="0" applyFont="1" applyFill="1" applyBorder="1" applyAlignment="1">
      <alignment horizontal="left" vertical="center"/>
    </xf>
    <xf numFmtId="0" fontId="1" fillId="0" borderId="72" xfId="0" applyFont="1" applyBorder="1" applyAlignment="1">
      <alignment horizontal="left"/>
    </xf>
    <xf numFmtId="0" fontId="1" fillId="6" borderId="66" xfId="0" applyFont="1" applyFill="1" applyBorder="1" applyProtection="1">
      <protection locked="0"/>
    </xf>
    <xf numFmtId="0" fontId="20" fillId="29" borderId="28" xfId="10" applyFont="1" applyBorder="1"/>
    <xf numFmtId="0" fontId="26" fillId="3" borderId="2" xfId="0" applyFont="1" applyFill="1" applyBorder="1" applyAlignment="1">
      <alignment horizontal="left" vertical="center" wrapText="1"/>
    </xf>
    <xf numFmtId="164" fontId="74" fillId="22" borderId="2" xfId="0" applyNumberFormat="1" applyFont="1" applyFill="1" applyBorder="1" applyAlignment="1" applyProtection="1">
      <alignment horizontal="center" vertical="center" wrapText="1"/>
      <protection locked="0"/>
    </xf>
    <xf numFmtId="49" fontId="74" fillId="6" borderId="2" xfId="0" applyNumberFormat="1" applyFont="1" applyFill="1" applyBorder="1" applyAlignment="1" applyProtection="1">
      <alignment horizontal="center" vertical="center" wrapText="1"/>
      <protection locked="0"/>
    </xf>
    <xf numFmtId="0" fontId="0" fillId="32" borderId="0" xfId="0" applyFill="1"/>
    <xf numFmtId="0" fontId="30" fillId="15" borderId="42" xfId="5" applyFont="1" applyFill="1" applyBorder="1" applyAlignment="1">
      <alignment horizontal="center" vertical="center" wrapText="1"/>
      <protection locked="0"/>
    </xf>
    <xf numFmtId="2" fontId="0" fillId="9" borderId="7" xfId="0" applyNumberFormat="1" applyFill="1" applyBorder="1" applyAlignment="1">
      <alignment horizontal="center"/>
    </xf>
    <xf numFmtId="2" fontId="0" fillId="9" borderId="8" xfId="0" applyNumberFormat="1" applyFill="1" applyBorder="1" applyAlignment="1">
      <alignment horizontal="center"/>
    </xf>
    <xf numFmtId="2" fontId="0" fillId="9" borderId="23" xfId="0" applyNumberFormat="1" applyFill="1" applyBorder="1" applyAlignment="1">
      <alignment horizontal="center"/>
    </xf>
    <xf numFmtId="0" fontId="30" fillId="33" borderId="42" xfId="5" applyFont="1" applyFill="1" applyBorder="1" applyAlignment="1">
      <alignment horizontal="center" vertical="center" wrapText="1"/>
      <protection locked="0"/>
    </xf>
    <xf numFmtId="2" fontId="20" fillId="29" borderId="34" xfId="10" applyNumberFormat="1" applyFont="1" applyBorder="1"/>
    <xf numFmtId="0" fontId="68" fillId="5" borderId="0" xfId="4" applyFont="1" applyFill="1" applyBorder="1" applyAlignment="1" applyProtection="1">
      <alignment horizontal="left" vertical="top"/>
    </xf>
    <xf numFmtId="0" fontId="85" fillId="5" borderId="0" xfId="2" applyFont="1" applyFill="1" applyBorder="1" applyAlignment="1" applyProtection="1">
      <alignment horizontal="left"/>
    </xf>
    <xf numFmtId="0" fontId="1" fillId="4" borderId="5" xfId="0" applyFont="1" applyFill="1" applyBorder="1" applyAlignment="1">
      <alignment horizontal="left" vertical="top" wrapText="1"/>
    </xf>
    <xf numFmtId="0" fontId="1" fillId="6" borderId="4" xfId="0" applyFont="1" applyFill="1" applyBorder="1" applyAlignment="1" applyProtection="1">
      <alignment horizontal="center" vertical="center" wrapText="1"/>
      <protection locked="0"/>
    </xf>
    <xf numFmtId="0" fontId="1" fillId="6" borderId="2" xfId="0" applyFont="1" applyFill="1" applyBorder="1" applyAlignment="1" applyProtection="1">
      <alignment horizontal="left" vertical="top" wrapText="1"/>
      <protection locked="0"/>
    </xf>
    <xf numFmtId="0" fontId="7" fillId="6" borderId="11" xfId="1" applyFont="1" applyFill="1" applyBorder="1" applyAlignment="1" applyProtection="1">
      <alignment horizontal="center" vertical="top" wrapText="1"/>
      <protection locked="0"/>
    </xf>
    <xf numFmtId="0" fontId="7" fillId="6" borderId="11" xfId="0" applyFont="1" applyFill="1" applyBorder="1" applyAlignment="1" applyProtection="1">
      <alignment horizontal="center" vertical="top" wrapText="1"/>
      <protection locked="0"/>
    </xf>
    <xf numFmtId="0" fontId="76" fillId="6" borderId="11" xfId="0" applyFont="1" applyFill="1" applyBorder="1" applyAlignment="1" applyProtection="1">
      <alignment horizontal="center" vertical="top" wrapText="1"/>
      <protection locked="0"/>
    </xf>
    <xf numFmtId="0" fontId="7" fillId="6" borderId="2" xfId="0" applyFont="1" applyFill="1" applyBorder="1" applyAlignment="1" applyProtection="1">
      <alignment horizontal="center" vertical="top" wrapText="1"/>
      <protection locked="0"/>
    </xf>
    <xf numFmtId="0" fontId="7" fillId="6" borderId="6" xfId="0" applyFont="1" applyFill="1" applyBorder="1" applyAlignment="1" applyProtection="1">
      <alignment horizontal="center" vertical="top" wrapText="1"/>
      <protection locked="0"/>
    </xf>
    <xf numFmtId="0" fontId="7" fillId="6" borderId="11" xfId="1" applyFont="1" applyFill="1" applyBorder="1" applyAlignment="1" applyProtection="1">
      <alignment horizontal="left" vertical="center" wrapText="1"/>
      <protection locked="0"/>
    </xf>
    <xf numFmtId="0" fontId="1" fillId="6" borderId="0" xfId="0" applyFont="1" applyFill="1"/>
    <xf numFmtId="0" fontId="15" fillId="7" borderId="5" xfId="5" applyBorder="1" applyAlignment="1" applyProtection="1">
      <alignment horizontal="center" vertical="center"/>
    </xf>
    <xf numFmtId="0" fontId="15" fillId="7" borderId="0" xfId="5" applyAlignment="1" applyProtection="1">
      <alignment horizontal="left" vertical="center" shrinkToFit="1"/>
    </xf>
    <xf numFmtId="0" fontId="15" fillId="0" borderId="0" xfId="5" applyFill="1" applyProtection="1">
      <alignment horizontal="left" vertical="center"/>
    </xf>
    <xf numFmtId="49" fontId="70" fillId="3" borderId="2" xfId="0" applyNumberFormat="1" applyFont="1" applyFill="1" applyBorder="1" applyAlignment="1">
      <alignment horizontal="center" vertical="center" wrapText="1"/>
    </xf>
    <xf numFmtId="49" fontId="87" fillId="3" borderId="2" xfId="0" applyNumberFormat="1" applyFont="1" applyFill="1" applyBorder="1" applyAlignment="1">
      <alignment horizontal="center" vertical="center" wrapText="1"/>
    </xf>
    <xf numFmtId="0" fontId="0" fillId="0" borderId="0" xfId="0" applyAlignment="1">
      <alignment vertical="top"/>
    </xf>
    <xf numFmtId="0" fontId="91" fillId="7" borderId="2" xfId="5" applyFont="1" applyBorder="1" applyAlignment="1" applyProtection="1">
      <alignment horizontal="center" vertical="center"/>
    </xf>
    <xf numFmtId="0" fontId="97" fillId="7" borderId="2" xfId="5" applyFont="1" applyBorder="1" applyAlignment="1" applyProtection="1">
      <alignment horizontal="center" vertical="center"/>
    </xf>
    <xf numFmtId="0" fontId="97" fillId="7" borderId="2" xfId="5" applyFont="1" applyBorder="1" applyAlignment="1" applyProtection="1">
      <alignment horizontal="center" vertical="center" shrinkToFit="1"/>
    </xf>
    <xf numFmtId="0" fontId="90" fillId="0" borderId="2" xfId="0" applyFont="1" applyBorder="1" applyAlignment="1">
      <alignment horizontal="center" vertical="center"/>
    </xf>
    <xf numFmtId="0" fontId="96" fillId="0" borderId="2" xfId="2" applyFont="1" applyBorder="1" applyAlignment="1" applyProtection="1">
      <alignment horizontal="center" vertical="center"/>
    </xf>
    <xf numFmtId="0" fontId="96" fillId="0" borderId="2" xfId="2" applyFont="1" applyBorder="1" applyAlignment="1" applyProtection="1">
      <alignment horizontal="center" vertical="center" shrinkToFit="1"/>
    </xf>
    <xf numFmtId="0" fontId="91" fillId="0" borderId="2" xfId="0" applyFont="1" applyBorder="1" applyAlignment="1" applyProtection="1">
      <alignment horizontal="center" vertical="center"/>
      <protection hidden="1"/>
    </xf>
    <xf numFmtId="0" fontId="92" fillId="0" borderId="2" xfId="0" applyFont="1" applyBorder="1" applyAlignment="1">
      <alignment horizontal="center" vertical="center"/>
    </xf>
    <xf numFmtId="0" fontId="93" fillId="0" borderId="2" xfId="4" applyFont="1" applyBorder="1" applyAlignment="1" applyProtection="1">
      <alignment horizontal="center" vertical="center"/>
    </xf>
    <xf numFmtId="0" fontId="93" fillId="0" borderId="2" xfId="4" applyFont="1" applyBorder="1" applyAlignment="1" applyProtection="1">
      <alignment horizontal="center" vertical="center" shrinkToFit="1"/>
    </xf>
    <xf numFmtId="0" fontId="94" fillId="0" borderId="2" xfId="0" applyFont="1" applyBorder="1" applyAlignment="1" applyProtection="1">
      <alignment horizontal="center" vertical="center"/>
      <protection hidden="1"/>
    </xf>
    <xf numFmtId="0" fontId="94" fillId="7" borderId="2" xfId="0" applyFont="1" applyFill="1" applyBorder="1" applyAlignment="1" applyProtection="1">
      <alignment horizontal="center" vertical="center"/>
      <protection hidden="1"/>
    </xf>
    <xf numFmtId="44" fontId="7" fillId="0" borderId="2" xfId="8" applyFont="1" applyFill="1" applyBorder="1" applyAlignment="1">
      <alignment horizontal="center" vertical="center" wrapText="1"/>
    </xf>
    <xf numFmtId="0" fontId="71" fillId="0" borderId="18" xfId="0" applyFont="1" applyBorder="1" applyAlignment="1">
      <alignment horizontal="center" vertical="center" wrapText="1"/>
    </xf>
    <xf numFmtId="44" fontId="7" fillId="0" borderId="11" xfId="8" applyFont="1" applyFill="1" applyBorder="1" applyAlignment="1">
      <alignment horizontal="center" vertical="center" wrapText="1"/>
    </xf>
    <xf numFmtId="0" fontId="95" fillId="0" borderId="2" xfId="0" applyFont="1" applyBorder="1" applyAlignment="1">
      <alignment horizontal="center" vertical="center" wrapText="1"/>
    </xf>
    <xf numFmtId="44" fontId="70" fillId="0" borderId="6" xfId="8" applyFont="1" applyFill="1" applyBorder="1" applyAlignment="1">
      <alignment horizontal="center" vertical="center" wrapText="1"/>
    </xf>
    <xf numFmtId="0" fontId="70" fillId="0" borderId="6" xfId="0" applyFont="1" applyBorder="1" applyAlignment="1">
      <alignment horizontal="center" vertical="center" wrapText="1"/>
    </xf>
    <xf numFmtId="0" fontId="89" fillId="0" borderId="6" xfId="0" applyFont="1" applyBorder="1" applyAlignment="1" applyProtection="1">
      <alignment horizontal="center" vertical="center" wrapText="1"/>
      <protection locked="0"/>
    </xf>
    <xf numFmtId="0" fontId="4" fillId="3" borderId="0" xfId="0" applyFont="1" applyFill="1" applyAlignment="1">
      <alignment vertical="top"/>
    </xf>
    <xf numFmtId="44" fontId="89" fillId="0" borderId="6" xfId="8" applyFont="1" applyFill="1" applyBorder="1" applyAlignment="1" applyProtection="1">
      <alignment wrapText="1"/>
      <protection locked="0"/>
    </xf>
    <xf numFmtId="0" fontId="56" fillId="0" borderId="2" xfId="0" applyFont="1" applyBorder="1" applyAlignment="1">
      <alignment horizontal="center" vertical="center" wrapText="1"/>
    </xf>
    <xf numFmtId="0" fontId="7" fillId="0" borderId="2" xfId="1" applyFont="1" applyFill="1" applyBorder="1" applyAlignment="1" applyProtection="1">
      <alignment horizontal="left" vertical="top" wrapText="1"/>
      <protection locked="0"/>
    </xf>
    <xf numFmtId="0" fontId="7" fillId="0" borderId="2" xfId="1" applyFont="1" applyFill="1" applyBorder="1" applyAlignment="1" applyProtection="1">
      <alignment horizontal="left" vertical="center" wrapText="1"/>
      <protection locked="0"/>
    </xf>
    <xf numFmtId="0" fontId="49" fillId="0" borderId="2" xfId="1" applyFont="1" applyFill="1" applyBorder="1" applyAlignment="1" applyProtection="1">
      <alignment horizontal="left" vertical="top" wrapText="1"/>
      <protection locked="0"/>
    </xf>
    <xf numFmtId="0" fontId="8" fillId="0" borderId="2" xfId="1" applyFont="1" applyFill="1" applyBorder="1" applyAlignment="1" applyProtection="1">
      <alignment horizontal="left" vertical="center" wrapText="1"/>
      <protection locked="0"/>
    </xf>
    <xf numFmtId="0" fontId="23" fillId="0" borderId="2" xfId="0" applyFont="1" applyBorder="1" applyProtection="1">
      <protection locked="0" hidden="1"/>
    </xf>
    <xf numFmtId="0" fontId="7" fillId="0" borderId="2" xfId="0" applyFont="1" applyBorder="1" applyProtection="1">
      <protection locked="0"/>
    </xf>
    <xf numFmtId="0" fontId="7" fillId="0" borderId="2" xfId="0" applyFont="1" applyBorder="1" applyProtection="1">
      <protection locked="0" hidden="1"/>
    </xf>
    <xf numFmtId="0" fontId="1" fillId="0" borderId="2" xfId="0" applyFont="1" applyBorder="1" applyProtection="1">
      <protection locked="0"/>
    </xf>
    <xf numFmtId="0" fontId="31" fillId="0" borderId="2" xfId="0" applyFont="1" applyBorder="1"/>
    <xf numFmtId="0" fontId="15" fillId="0" borderId="2" xfId="0" applyFont="1" applyBorder="1"/>
    <xf numFmtId="0" fontId="23" fillId="0" borderId="2" xfId="0" applyFont="1" applyBorder="1" applyAlignment="1" applyProtection="1">
      <alignment vertical="center"/>
      <protection locked="0" hidden="1"/>
    </xf>
    <xf numFmtId="0" fontId="7" fillId="0" borderId="2" xfId="0" applyFont="1" applyBorder="1"/>
    <xf numFmtId="0" fontId="1" fillId="0" borderId="2" xfId="0" applyFont="1" applyBorder="1" applyAlignment="1" applyProtection="1">
      <alignment vertical="center"/>
      <protection locked="0"/>
    </xf>
    <xf numFmtId="164" fontId="68" fillId="5" borderId="0" xfId="4" applyNumberFormat="1" applyFont="1" applyFill="1" applyBorder="1" applyAlignment="1" applyProtection="1">
      <alignment horizontal="center" vertical="center"/>
    </xf>
    <xf numFmtId="0" fontId="54" fillId="5" borderId="0" xfId="4" applyFont="1" applyFill="1" applyBorder="1" applyAlignment="1" applyProtection="1">
      <alignment horizontal="center" vertical="top"/>
    </xf>
    <xf numFmtId="0" fontId="37" fillId="5" borderId="0" xfId="2" applyFont="1" applyFill="1" applyBorder="1" applyAlignment="1" applyProtection="1">
      <alignment horizontal="center" wrapText="1"/>
    </xf>
    <xf numFmtId="0" fontId="37" fillId="5" borderId="0" xfId="2" applyFont="1" applyFill="1" applyBorder="1" applyAlignment="1" applyProtection="1">
      <alignment horizontal="center"/>
      <protection locked="0"/>
    </xf>
    <xf numFmtId="0" fontId="44" fillId="0" borderId="0" xfId="0" applyFont="1" applyAlignment="1">
      <alignment horizontal="center"/>
    </xf>
    <xf numFmtId="0" fontId="0" fillId="0" borderId="0" xfId="0" applyAlignment="1" applyProtection="1">
      <alignment horizontal="center"/>
      <protection locked="0"/>
    </xf>
    <xf numFmtId="0" fontId="0" fillId="0" borderId="0" xfId="0" applyAlignment="1">
      <alignment horizontal="center" wrapText="1"/>
    </xf>
    <xf numFmtId="0" fontId="43" fillId="0" borderId="0" xfId="0" applyFont="1" applyAlignment="1">
      <alignment horizontal="center" vertical="top"/>
    </xf>
    <xf numFmtId="0" fontId="1" fillId="0" borderId="0" xfId="0" applyFont="1" applyAlignment="1">
      <alignment horizontal="center" vertical="top"/>
    </xf>
    <xf numFmtId="0" fontId="1" fillId="0" borderId="0" xfId="0" applyFont="1" applyAlignment="1">
      <alignment horizontal="center"/>
    </xf>
    <xf numFmtId="49" fontId="75" fillId="3" borderId="2" xfId="0" applyNumberFormat="1" applyFont="1" applyFill="1" applyBorder="1" applyAlignment="1">
      <alignment horizontal="center" vertical="top" wrapText="1"/>
    </xf>
    <xf numFmtId="49" fontId="86" fillId="3" borderId="2" xfId="0" applyNumberFormat="1" applyFont="1" applyFill="1" applyBorder="1" applyAlignment="1">
      <alignment horizontal="center" vertical="top" wrapText="1"/>
    </xf>
    <xf numFmtId="49" fontId="70" fillId="0" borderId="0" xfId="0" applyNumberFormat="1" applyFont="1" applyAlignment="1">
      <alignment horizontal="center" vertical="top" wrapText="1"/>
    </xf>
    <xf numFmtId="0" fontId="58" fillId="0" borderId="0" xfId="0" applyFont="1" applyAlignment="1">
      <alignment horizontal="center" vertical="top"/>
    </xf>
    <xf numFmtId="0" fontId="1" fillId="0" borderId="0" xfId="0" applyFont="1" applyAlignment="1">
      <alignment horizontal="center" shrinkToFit="1"/>
    </xf>
    <xf numFmtId="0" fontId="23" fillId="0" borderId="0" xfId="0" applyFont="1" applyAlignment="1" applyProtection="1">
      <alignment horizontal="center"/>
      <protection locked="0" hidden="1"/>
    </xf>
    <xf numFmtId="0" fontId="1" fillId="0" borderId="0" xfId="0" applyFont="1" applyAlignment="1" applyProtection="1">
      <alignment horizontal="center" vertical="center"/>
      <protection locked="0"/>
    </xf>
    <xf numFmtId="0" fontId="7" fillId="0" borderId="0" xfId="0" applyFont="1" applyAlignment="1" applyProtection="1">
      <alignment horizontal="center"/>
      <protection locked="0"/>
    </xf>
    <xf numFmtId="49" fontId="75" fillId="0" borderId="0" xfId="0" applyNumberFormat="1" applyFont="1" applyAlignment="1">
      <alignment horizontal="center" vertical="top" wrapText="1"/>
    </xf>
    <xf numFmtId="0" fontId="1" fillId="0" borderId="0" xfId="0" applyFont="1" applyAlignment="1" applyProtection="1">
      <alignment horizontal="center" vertical="top"/>
      <protection locked="0"/>
    </xf>
    <xf numFmtId="0" fontId="7" fillId="0" borderId="0" xfId="0" applyFont="1" applyAlignment="1" applyProtection="1">
      <alignment horizontal="center"/>
      <protection locked="0" hidden="1"/>
    </xf>
    <xf numFmtId="44" fontId="17" fillId="0" borderId="0" xfId="8" applyFont="1" applyFill="1" applyBorder="1" applyAlignment="1" applyProtection="1">
      <alignment horizontal="center" vertical="center" wrapText="1"/>
      <protection locked="0"/>
    </xf>
    <xf numFmtId="0" fontId="17" fillId="0" borderId="0" xfId="0" applyFont="1" applyAlignment="1">
      <alignment horizontal="center" vertical="center" shrinkToFit="1"/>
    </xf>
    <xf numFmtId="0" fontId="7" fillId="0" borderId="0" xfId="1" applyFont="1" applyFill="1" applyBorder="1" applyAlignment="1" applyProtection="1">
      <alignment horizontal="center" vertical="center" wrapText="1"/>
      <protection locked="0"/>
    </xf>
    <xf numFmtId="0" fontId="43" fillId="0" borderId="0" xfId="0" applyFont="1" applyAlignment="1" applyProtection="1">
      <alignment horizontal="center" vertical="center"/>
      <protection locked="0"/>
    </xf>
    <xf numFmtId="0" fontId="31" fillId="0" borderId="0" xfId="0" applyFont="1" applyAlignment="1">
      <alignment horizontal="center" vertical="center" wrapText="1"/>
    </xf>
    <xf numFmtId="0" fontId="89" fillId="0" borderId="6" xfId="0" applyFont="1" applyBorder="1" applyAlignment="1" applyProtection="1">
      <alignment horizontal="center" vertical="center"/>
      <protection locked="0"/>
    </xf>
    <xf numFmtId="0" fontId="89" fillId="0" borderId="48" xfId="0" applyFont="1" applyBorder="1" applyAlignment="1" applyProtection="1">
      <alignment horizontal="center" vertical="center" wrapText="1"/>
      <protection locked="0"/>
    </xf>
    <xf numFmtId="0" fontId="89" fillId="0" borderId="12" xfId="0" applyFont="1" applyBorder="1" applyAlignment="1" applyProtection="1">
      <alignment horizontal="center" vertical="center" wrapText="1"/>
      <protection locked="0"/>
    </xf>
    <xf numFmtId="0" fontId="1" fillId="0" borderId="0" xfId="0" applyFont="1" applyAlignment="1">
      <alignment horizontal="center" vertical="top" wrapText="1"/>
    </xf>
    <xf numFmtId="44" fontId="78" fillId="0" borderId="0" xfId="8" applyFont="1" applyFill="1" applyBorder="1" applyAlignment="1" applyProtection="1">
      <alignment horizontal="center"/>
    </xf>
    <xf numFmtId="44" fontId="78" fillId="0" borderId="0" xfId="8" applyFont="1" applyFill="1" applyBorder="1" applyAlignment="1" applyProtection="1">
      <alignment horizontal="center" vertical="center" wrapText="1"/>
    </xf>
    <xf numFmtId="44" fontId="23" fillId="0" borderId="0" xfId="8" applyFont="1" applyFill="1" applyBorder="1" applyAlignment="1" applyProtection="1">
      <alignment horizontal="center" shrinkToFit="1"/>
    </xf>
    <xf numFmtId="0" fontId="89" fillId="0" borderId="2" xfId="0" applyFont="1" applyBorder="1" applyAlignment="1" applyProtection="1">
      <alignment horizontal="center" vertical="center" wrapText="1"/>
      <protection locked="0"/>
    </xf>
    <xf numFmtId="44" fontId="78" fillId="0" borderId="0" xfId="8" applyFont="1" applyFill="1" applyBorder="1" applyAlignment="1" applyProtection="1">
      <alignment horizontal="center" vertical="center"/>
    </xf>
    <xf numFmtId="44" fontId="23" fillId="0" borderId="0" xfId="8" applyFont="1" applyFill="1" applyBorder="1" applyAlignment="1" applyProtection="1">
      <alignment horizontal="center" vertical="center" shrinkToFit="1"/>
    </xf>
    <xf numFmtId="0" fontId="89" fillId="0" borderId="2" xfId="1" applyFont="1" applyFill="1" applyBorder="1" applyAlignment="1" applyProtection="1">
      <alignment horizontal="center" vertical="center" wrapText="1"/>
      <protection locked="0"/>
    </xf>
    <xf numFmtId="0" fontId="89" fillId="0" borderId="0" xfId="1" applyFont="1" applyFill="1" applyBorder="1" applyAlignment="1" applyProtection="1">
      <alignment horizontal="center" vertical="center" wrapText="1"/>
      <protection locked="0"/>
    </xf>
    <xf numFmtId="0" fontId="75" fillId="0" borderId="0" xfId="0" applyFont="1" applyAlignment="1" applyProtection="1">
      <alignment horizontal="center" vertical="center"/>
      <protection locked="0"/>
    </xf>
    <xf numFmtId="0" fontId="75" fillId="0" borderId="0" xfId="0" applyFont="1" applyAlignment="1" applyProtection="1">
      <alignment horizontal="center" vertical="top" wrapText="1"/>
      <protection locked="0"/>
    </xf>
    <xf numFmtId="44" fontId="75" fillId="0" borderId="0" xfId="8" applyFont="1" applyFill="1" applyBorder="1" applyAlignment="1" applyProtection="1">
      <alignment wrapText="1"/>
      <protection locked="0"/>
    </xf>
    <xf numFmtId="0" fontId="75" fillId="0" borderId="0" xfId="0" applyFont="1" applyAlignment="1" applyProtection="1">
      <alignment horizontal="center" vertical="center" wrapText="1"/>
      <protection locked="0"/>
    </xf>
    <xf numFmtId="0" fontId="75" fillId="0" borderId="0" xfId="0" applyFont="1" applyAlignment="1">
      <alignment horizontal="center" vertical="center" shrinkToFit="1"/>
    </xf>
    <xf numFmtId="44" fontId="75" fillId="0" borderId="0" xfId="8"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1" xfId="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89" fillId="0" borderId="18" xfId="0" applyFont="1" applyBorder="1" applyAlignment="1" applyProtection="1">
      <alignment horizontal="center" vertical="center"/>
      <protection locked="0"/>
    </xf>
    <xf numFmtId="0" fontId="75" fillId="38" borderId="0" xfId="0" applyFont="1" applyFill="1" applyAlignment="1" applyProtection="1">
      <alignment horizontal="center" vertical="center"/>
      <protection locked="0"/>
    </xf>
    <xf numFmtId="0" fontId="75" fillId="38" borderId="0" xfId="0" applyFont="1" applyFill="1" applyAlignment="1" applyProtection="1">
      <alignment horizontal="center" vertical="top" wrapText="1"/>
      <protection locked="0"/>
    </xf>
    <xf numFmtId="44" fontId="75" fillId="38" borderId="0" xfId="8" applyFont="1" applyFill="1" applyBorder="1" applyAlignment="1" applyProtection="1">
      <alignment wrapText="1"/>
      <protection locked="0"/>
    </xf>
    <xf numFmtId="44" fontId="75" fillId="38" borderId="0" xfId="8" applyFont="1" applyFill="1" applyBorder="1" applyAlignment="1" applyProtection="1">
      <alignment horizontal="center" vertical="center" wrapText="1"/>
      <protection locked="0"/>
    </xf>
    <xf numFmtId="0" fontId="75" fillId="38" borderId="0" xfId="0" applyFont="1" applyFill="1" applyAlignment="1" applyProtection="1">
      <alignment horizontal="center" vertical="center" wrapText="1"/>
      <protection locked="0"/>
    </xf>
    <xf numFmtId="0" fontId="75" fillId="38" borderId="0" xfId="0" applyFont="1" applyFill="1" applyAlignment="1">
      <alignment horizontal="center" vertical="center" shrinkToFit="1"/>
    </xf>
    <xf numFmtId="0" fontId="7" fillId="38" borderId="0" xfId="0" applyFont="1" applyFill="1" applyAlignment="1" applyProtection="1">
      <alignment horizontal="center" vertical="center" wrapText="1"/>
      <protection locked="0"/>
    </xf>
    <xf numFmtId="0" fontId="7" fillId="38" borderId="0" xfId="1" applyFont="1" applyFill="1" applyBorder="1" applyAlignment="1" applyProtection="1">
      <alignment horizontal="center" vertical="center" wrapText="1"/>
      <protection locked="0"/>
    </xf>
    <xf numFmtId="0" fontId="1" fillId="38" borderId="0" xfId="0" applyFont="1" applyFill="1" applyAlignment="1" applyProtection="1">
      <alignment horizontal="center" vertical="center"/>
      <protection locked="0"/>
    </xf>
    <xf numFmtId="0" fontId="75" fillId="0" borderId="2" xfId="0" applyFont="1" applyBorder="1" applyAlignment="1" applyProtection="1">
      <alignment horizontal="center" vertical="top" wrapText="1"/>
      <protection locked="0"/>
    </xf>
    <xf numFmtId="44" fontId="75" fillId="0" borderId="2" xfId="8" applyFont="1" applyFill="1" applyBorder="1" applyAlignment="1" applyProtection="1">
      <alignment wrapText="1"/>
      <protection locked="0"/>
    </xf>
    <xf numFmtId="44" fontId="75" fillId="0" borderId="2" xfId="8" applyFont="1" applyFill="1" applyBorder="1" applyAlignment="1" applyProtection="1">
      <alignment horizontal="center" vertical="center" wrapText="1"/>
      <protection locked="0"/>
    </xf>
    <xf numFmtId="0" fontId="75" fillId="0" borderId="2" xfId="0" applyFont="1" applyBorder="1" applyAlignment="1" applyProtection="1">
      <alignment horizontal="center" vertical="center" wrapText="1"/>
      <protection locked="0"/>
    </xf>
    <xf numFmtId="0" fontId="75" fillId="0" borderId="2" xfId="0" applyFont="1" applyBorder="1" applyAlignment="1">
      <alignment horizontal="center" vertical="center" shrinkToFit="1"/>
    </xf>
    <xf numFmtId="0" fontId="58" fillId="38" borderId="0" xfId="0" applyFont="1" applyFill="1" applyAlignment="1">
      <alignment horizontal="center" vertical="center"/>
    </xf>
    <xf numFmtId="0" fontId="1" fillId="38" borderId="0" xfId="0" applyFont="1" applyFill="1" applyAlignment="1" applyProtection="1">
      <alignment horizontal="center"/>
      <protection locked="0"/>
    </xf>
    <xf numFmtId="0" fontId="1" fillId="38" borderId="0" xfId="0" applyFont="1" applyFill="1" applyAlignment="1">
      <alignment horizontal="center"/>
    </xf>
    <xf numFmtId="0" fontId="7" fillId="38" borderId="0" xfId="0" applyFont="1" applyFill="1" applyAlignment="1" applyProtection="1">
      <alignment horizontal="center"/>
      <protection locked="0"/>
    </xf>
    <xf numFmtId="0" fontId="0" fillId="0" borderId="0" xfId="0" applyAlignment="1">
      <alignment vertical="top" wrapText="1"/>
    </xf>
    <xf numFmtId="4" fontId="0" fillId="0" borderId="0" xfId="0" applyNumberFormat="1" applyAlignment="1">
      <alignment vertical="top"/>
    </xf>
    <xf numFmtId="4" fontId="0" fillId="0" borderId="0" xfId="0" applyNumberFormat="1"/>
    <xf numFmtId="0" fontId="0" fillId="0" borderId="3" xfId="0" applyBorder="1" applyAlignment="1">
      <alignment vertical="top"/>
    </xf>
    <xf numFmtId="0" fontId="0" fillId="0" borderId="16" xfId="0" applyBorder="1" applyAlignment="1">
      <alignment vertical="top"/>
    </xf>
    <xf numFmtId="0" fontId="0" fillId="0" borderId="9"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1" xfId="0" applyBorder="1" applyAlignment="1">
      <alignment vertical="top"/>
    </xf>
    <xf numFmtId="0" fontId="0" fillId="0" borderId="62" xfId="0" applyBorder="1" applyAlignment="1">
      <alignment vertical="top"/>
    </xf>
    <xf numFmtId="0" fontId="0" fillId="0" borderId="13" xfId="0" applyBorder="1" applyAlignment="1">
      <alignment vertical="top"/>
    </xf>
    <xf numFmtId="0" fontId="0" fillId="0" borderId="10" xfId="0" applyBorder="1" applyAlignment="1">
      <alignment vertical="top"/>
    </xf>
    <xf numFmtId="0" fontId="0" fillId="0" borderId="48" xfId="0" applyBorder="1" applyAlignment="1">
      <alignment vertical="top"/>
    </xf>
    <xf numFmtId="0" fontId="0" fillId="0" borderId="12" xfId="0" applyBorder="1" applyAlignment="1">
      <alignment vertical="top"/>
    </xf>
    <xf numFmtId="0" fontId="1" fillId="0" borderId="2" xfId="0" applyFont="1" applyBorder="1" applyAlignment="1">
      <alignment horizontal="center" vertical="center"/>
    </xf>
    <xf numFmtId="0" fontId="102" fillId="0" borderId="70" xfId="0" applyFont="1" applyBorder="1" applyAlignment="1">
      <alignment horizontal="center"/>
    </xf>
    <xf numFmtId="0" fontId="103" fillId="20" borderId="40" xfId="0" applyFont="1" applyFill="1" applyBorder="1" applyAlignment="1">
      <alignment horizontal="center" wrapText="1"/>
    </xf>
    <xf numFmtId="0" fontId="102" fillId="40" borderId="40" xfId="0" applyFont="1" applyFill="1" applyBorder="1" applyAlignment="1">
      <alignment horizontal="center" wrapText="1"/>
    </xf>
    <xf numFmtId="0" fontId="104" fillId="41" borderId="40" xfId="0" applyFont="1" applyFill="1" applyBorder="1" applyAlignment="1">
      <alignment horizontal="center" wrapText="1"/>
    </xf>
    <xf numFmtId="0" fontId="105" fillId="20" borderId="40" xfId="0" applyFont="1" applyFill="1" applyBorder="1" applyAlignment="1">
      <alignment horizontal="center" wrapText="1"/>
    </xf>
    <xf numFmtId="0" fontId="102" fillId="0" borderId="12" xfId="0" applyFont="1" applyBorder="1"/>
    <xf numFmtId="3" fontId="102" fillId="0" borderId="12" xfId="0" applyNumberFormat="1" applyFont="1" applyBorder="1"/>
    <xf numFmtId="3" fontId="106" fillId="40" borderId="2" xfId="0" applyNumberFormat="1" applyFont="1" applyFill="1" applyBorder="1"/>
    <xf numFmtId="3" fontId="104" fillId="41" borderId="2" xfId="0" applyNumberFormat="1" applyFont="1" applyFill="1" applyBorder="1"/>
    <xf numFmtId="3" fontId="107" fillId="42" borderId="74" xfId="0" applyNumberFormat="1" applyFont="1" applyFill="1" applyBorder="1"/>
    <xf numFmtId="0" fontId="102" fillId="0" borderId="2" xfId="0" applyFont="1" applyBorder="1"/>
    <xf numFmtId="3" fontId="102" fillId="0" borderId="2" xfId="0" applyNumberFormat="1" applyFont="1" applyBorder="1"/>
    <xf numFmtId="3" fontId="104" fillId="41" borderId="37" xfId="0" applyNumberFormat="1" applyFont="1" applyFill="1" applyBorder="1"/>
    <xf numFmtId="0" fontId="102" fillId="0" borderId="21" xfId="0" applyFont="1" applyBorder="1"/>
    <xf numFmtId="3" fontId="104" fillId="41" borderId="34" xfId="0" applyNumberFormat="1" applyFont="1" applyFill="1" applyBorder="1"/>
    <xf numFmtId="0" fontId="102" fillId="0" borderId="67" xfId="0" applyFont="1" applyBorder="1"/>
    <xf numFmtId="0" fontId="102" fillId="0" borderId="10" xfId="0" applyFont="1" applyBorder="1"/>
    <xf numFmtId="0" fontId="107" fillId="0" borderId="75" xfId="0" applyFont="1" applyBorder="1"/>
    <xf numFmtId="0" fontId="103" fillId="20" borderId="21" xfId="0" applyFont="1" applyFill="1" applyBorder="1"/>
    <xf numFmtId="6" fontId="103" fillId="20" borderId="21" xfId="0" applyNumberFormat="1" applyFont="1" applyFill="1" applyBorder="1"/>
    <xf numFmtId="6" fontId="104" fillId="40" borderId="76" xfId="0" applyNumberFormat="1" applyFont="1" applyFill="1" applyBorder="1"/>
    <xf numFmtId="6" fontId="104" fillId="41" borderId="22" xfId="0" applyNumberFormat="1" applyFont="1" applyFill="1" applyBorder="1"/>
    <xf numFmtId="6" fontId="105" fillId="20" borderId="77" xfId="0" applyNumberFormat="1" applyFont="1" applyFill="1" applyBorder="1"/>
    <xf numFmtId="0" fontId="102" fillId="0" borderId="36" xfId="0" applyFont="1" applyBorder="1" applyAlignment="1">
      <alignment horizontal="center"/>
    </xf>
    <xf numFmtId="0" fontId="102" fillId="0" borderId="31" xfId="0" applyFont="1" applyBorder="1" applyAlignment="1">
      <alignment horizontal="center"/>
    </xf>
    <xf numFmtId="0" fontId="102" fillId="0" borderId="33" xfId="0" applyFont="1" applyBorder="1" applyAlignment="1">
      <alignment horizontal="center"/>
    </xf>
    <xf numFmtId="0" fontId="103" fillId="0" borderId="80" xfId="0" applyFont="1" applyBorder="1"/>
    <xf numFmtId="0" fontId="103" fillId="20" borderId="33" xfId="0" applyFont="1" applyFill="1" applyBorder="1"/>
    <xf numFmtId="0" fontId="102" fillId="0" borderId="81" xfId="0" applyFont="1" applyBorder="1"/>
    <xf numFmtId="0" fontId="103" fillId="20" borderId="79" xfId="0" applyFont="1" applyFill="1" applyBorder="1" applyAlignment="1">
      <alignment wrapText="1"/>
    </xf>
    <xf numFmtId="0" fontId="105" fillId="20" borderId="79" xfId="0" applyFont="1" applyFill="1" applyBorder="1" applyAlignment="1">
      <alignment wrapText="1"/>
    </xf>
    <xf numFmtId="0" fontId="103" fillId="0" borderId="78" xfId="0" applyFont="1" applyBorder="1" applyAlignment="1">
      <alignment wrapText="1"/>
    </xf>
    <xf numFmtId="44" fontId="75" fillId="3" borderId="2" xfId="0" applyNumberFormat="1" applyFont="1" applyFill="1" applyBorder="1" applyAlignment="1">
      <alignment horizontal="center" vertical="top" wrapText="1"/>
    </xf>
    <xf numFmtId="0" fontId="109" fillId="35" borderId="82" xfId="0" applyFont="1" applyFill="1" applyBorder="1"/>
    <xf numFmtId="0" fontId="70" fillId="3" borderId="2" xfId="0" applyFont="1" applyFill="1" applyBorder="1" applyAlignment="1">
      <alignment horizontal="center" vertical="top" wrapText="1"/>
    </xf>
    <xf numFmtId="1" fontId="110" fillId="3" borderId="2" xfId="0" applyNumberFormat="1" applyFont="1" applyFill="1" applyBorder="1" applyAlignment="1">
      <alignment horizontal="center" vertical="top" wrapText="1"/>
    </xf>
    <xf numFmtId="0" fontId="93" fillId="0" borderId="2" xfId="2" applyFont="1" applyBorder="1" applyAlignment="1" applyProtection="1">
      <alignment horizontal="center" vertical="center"/>
    </xf>
    <xf numFmtId="0" fontId="111" fillId="7" borderId="2" xfId="5" applyFont="1" applyBorder="1" applyAlignment="1" applyProtection="1">
      <alignment horizontal="center" vertical="center"/>
    </xf>
    <xf numFmtId="0" fontId="113" fillId="5" borderId="0" xfId="4" applyFont="1" applyFill="1" applyBorder="1" applyAlignment="1" applyProtection="1">
      <alignment horizontal="center" vertical="top"/>
    </xf>
    <xf numFmtId="164" fontId="0" fillId="0" borderId="0" xfId="0" applyNumberFormat="1" applyAlignment="1">
      <alignment horizontal="center" vertical="center"/>
    </xf>
    <xf numFmtId="164" fontId="0" fillId="0" borderId="0" xfId="0" applyNumberFormat="1" applyAlignment="1">
      <alignment horizontal="center"/>
    </xf>
    <xf numFmtId="0" fontId="15" fillId="34" borderId="0" xfId="5" applyFill="1" applyProtection="1">
      <alignment horizontal="left" vertical="center"/>
    </xf>
    <xf numFmtId="0" fontId="114" fillId="0" borderId="0" xfId="0" applyFont="1" applyAlignment="1">
      <alignment horizontal="left" vertical="top" wrapText="1"/>
    </xf>
    <xf numFmtId="0" fontId="114" fillId="0" borderId="16" xfId="0" applyFont="1" applyBorder="1" applyAlignment="1">
      <alignment horizontal="left" vertical="top" wrapText="1"/>
    </xf>
    <xf numFmtId="0" fontId="7" fillId="0" borderId="2" xfId="0" applyFont="1" applyBorder="1" applyAlignment="1" applyProtection="1">
      <alignment horizontal="left" vertical="center" wrapText="1"/>
      <protection locked="0"/>
    </xf>
    <xf numFmtId="0" fontId="114" fillId="0" borderId="2" xfId="0" applyFont="1" applyBorder="1" applyAlignment="1">
      <alignment horizontal="left" vertical="top" wrapText="1"/>
    </xf>
    <xf numFmtId="0" fontId="88" fillId="43" borderId="48" xfId="0" applyFont="1" applyFill="1" applyBorder="1" applyAlignment="1">
      <alignment horizontal="center" vertical="center" wrapText="1"/>
    </xf>
    <xf numFmtId="44" fontId="89" fillId="43" borderId="12" xfId="8" applyFont="1" applyFill="1" applyBorder="1" applyAlignment="1">
      <alignment horizontal="center" vertical="center" wrapText="1"/>
    </xf>
    <xf numFmtId="44" fontId="89" fillId="43" borderId="12" xfId="8" applyFont="1" applyFill="1" applyBorder="1" applyAlignment="1">
      <alignment horizontal="center" vertical="center" wrapText="1" shrinkToFit="1"/>
    </xf>
    <xf numFmtId="0" fontId="89" fillId="43" borderId="12" xfId="0" applyFont="1" applyFill="1" applyBorder="1" applyAlignment="1">
      <alignment horizontal="center" vertical="center" wrapText="1"/>
    </xf>
    <xf numFmtId="0" fontId="115" fillId="22" borderId="2" xfId="0" applyFont="1" applyFill="1" applyBorder="1" applyAlignment="1">
      <alignment horizontal="center" vertical="center"/>
    </xf>
    <xf numFmtId="0" fontId="115" fillId="22" borderId="2" xfId="0" applyFont="1" applyFill="1" applyBorder="1" applyAlignment="1">
      <alignment horizontal="center" vertical="center" wrapText="1"/>
    </xf>
    <xf numFmtId="0" fontId="89" fillId="43" borderId="13" xfId="0" applyFont="1" applyFill="1" applyBorder="1" applyAlignment="1">
      <alignment horizontal="center" vertical="center" wrapText="1"/>
    </xf>
    <xf numFmtId="49" fontId="88" fillId="43" borderId="2" xfId="0" applyNumberFormat="1" applyFont="1" applyFill="1" applyBorder="1" applyAlignment="1">
      <alignment horizontal="center" vertical="center" wrapText="1"/>
    </xf>
    <xf numFmtId="49" fontId="115" fillId="43" borderId="2" xfId="0" applyNumberFormat="1" applyFont="1" applyFill="1" applyBorder="1" applyAlignment="1">
      <alignment horizontal="center" wrapText="1"/>
    </xf>
    <xf numFmtId="49" fontId="116" fillId="43" borderId="2" xfId="0" applyNumberFormat="1" applyFont="1" applyFill="1" applyBorder="1" applyAlignment="1">
      <alignment horizontal="center" vertical="center" wrapText="1"/>
    </xf>
    <xf numFmtId="49" fontId="88" fillId="22" borderId="2" xfId="0" applyNumberFormat="1" applyFont="1" applyFill="1" applyBorder="1" applyAlignment="1">
      <alignment horizontal="center" vertical="center" wrapText="1"/>
    </xf>
    <xf numFmtId="0" fontId="71" fillId="43" borderId="12" xfId="0" applyFont="1" applyFill="1" applyBorder="1" applyAlignment="1">
      <alignment horizontal="center" vertical="center"/>
    </xf>
    <xf numFmtId="0" fontId="117" fillId="43" borderId="2" xfId="0" applyFont="1" applyFill="1" applyBorder="1" applyAlignment="1">
      <alignment horizontal="center" vertical="center" wrapText="1"/>
    </xf>
    <xf numFmtId="164" fontId="117" fillId="43" borderId="2" xfId="0" applyNumberFormat="1" applyFont="1" applyFill="1" applyBorder="1" applyAlignment="1">
      <alignment horizontal="center" vertical="center" wrapText="1"/>
    </xf>
    <xf numFmtId="0" fontId="117" fillId="22" borderId="2" xfId="0" applyFont="1" applyFill="1" applyBorder="1" applyAlignment="1">
      <alignment horizontal="center" vertical="center" wrapText="1"/>
    </xf>
    <xf numFmtId="0" fontId="117" fillId="22" borderId="2" xfId="0" applyFont="1" applyFill="1" applyBorder="1" applyAlignment="1" applyProtection="1">
      <alignment horizontal="center" vertical="center" wrapText="1"/>
      <protection locked="0"/>
    </xf>
    <xf numFmtId="0" fontId="118" fillId="44" borderId="11" xfId="0" applyFont="1" applyFill="1" applyBorder="1" applyAlignment="1">
      <alignment horizontal="center" vertical="center" wrapText="1"/>
    </xf>
    <xf numFmtId="0" fontId="118" fillId="45" borderId="11" xfId="0" applyFont="1" applyFill="1" applyBorder="1" applyAlignment="1">
      <alignment horizontal="center" vertical="center" wrapText="1"/>
    </xf>
    <xf numFmtId="49" fontId="70" fillId="3" borderId="2" xfId="0" applyNumberFormat="1" applyFont="1" applyFill="1" applyBorder="1" applyAlignment="1">
      <alignment horizontal="center" vertical="top" wrapText="1"/>
    </xf>
    <xf numFmtId="0" fontId="117" fillId="37" borderId="5" xfId="11" applyFont="1" applyFill="1" applyBorder="1" applyAlignment="1">
      <alignment horizontal="center" vertical="center" wrapText="1"/>
    </xf>
    <xf numFmtId="0" fontId="117" fillId="22" borderId="2" xfId="11" applyFont="1" applyFill="1" applyBorder="1" applyAlignment="1">
      <alignment horizontal="center" vertical="center" wrapText="1"/>
    </xf>
    <xf numFmtId="0" fontId="117" fillId="32" borderId="2" xfId="11" applyFont="1" applyFill="1" applyBorder="1" applyAlignment="1">
      <alignment horizontal="center" vertical="center" wrapText="1"/>
    </xf>
    <xf numFmtId="0" fontId="117" fillId="36" borderId="5" xfId="11" applyFont="1" applyFill="1" applyBorder="1" applyAlignment="1">
      <alignment horizontal="center" vertical="center" wrapText="1"/>
    </xf>
    <xf numFmtId="0" fontId="117" fillId="36" borderId="6" xfId="11" applyFont="1" applyFill="1" applyBorder="1" applyAlignment="1">
      <alignment horizontal="center" vertical="center" wrapText="1"/>
    </xf>
    <xf numFmtId="0" fontId="117" fillId="22" borderId="5" xfId="11" applyFont="1" applyFill="1" applyBorder="1" applyAlignment="1">
      <alignment horizontal="center" vertical="center" wrapText="1"/>
    </xf>
    <xf numFmtId="0" fontId="117" fillId="3" borderId="73" xfId="11" applyFont="1" applyFill="1" applyAlignment="1">
      <alignment horizontal="center" vertical="center" wrapText="1"/>
    </xf>
    <xf numFmtId="0" fontId="117" fillId="4" borderId="4" xfId="11" applyFont="1" applyFill="1" applyBorder="1" applyAlignment="1">
      <alignment horizontal="center" vertical="center" wrapText="1"/>
    </xf>
    <xf numFmtId="0" fontId="117" fillId="4" borderId="5" xfId="11" applyFont="1" applyFill="1" applyBorder="1" applyAlignment="1">
      <alignment horizontal="center" vertical="center" wrapText="1"/>
    </xf>
    <xf numFmtId="0" fontId="117" fillId="4" borderId="6" xfId="11" applyFont="1" applyFill="1" applyBorder="1" applyAlignment="1">
      <alignment horizontal="center" vertical="center" wrapText="1"/>
    </xf>
    <xf numFmtId="0" fontId="117" fillId="21" borderId="5" xfId="11" applyFont="1" applyFill="1" applyBorder="1" applyAlignment="1">
      <alignment horizontal="center" vertical="center" wrapText="1"/>
    </xf>
    <xf numFmtId="0" fontId="117" fillId="21" borderId="6" xfId="11" applyFont="1" applyFill="1" applyBorder="1" applyAlignment="1">
      <alignment horizontal="center" vertical="center" wrapText="1"/>
    </xf>
    <xf numFmtId="0" fontId="117" fillId="3" borderId="5" xfId="11" applyFont="1" applyFill="1" applyBorder="1" applyAlignment="1">
      <alignment horizontal="center" vertical="center" wrapText="1"/>
    </xf>
    <xf numFmtId="0" fontId="117" fillId="3" borderId="4" xfId="11" applyFont="1" applyFill="1" applyBorder="1" applyAlignment="1">
      <alignment horizontal="center" vertical="center" wrapText="1"/>
    </xf>
    <xf numFmtId="0" fontId="117" fillId="3" borderId="6" xfId="11" applyFont="1" applyFill="1" applyBorder="1" applyAlignment="1">
      <alignment horizontal="center" vertical="center" wrapText="1"/>
    </xf>
    <xf numFmtId="0" fontId="101" fillId="0" borderId="0" xfId="0" applyFont="1"/>
    <xf numFmtId="0" fontId="15" fillId="7" borderId="10" xfId="5" applyBorder="1" applyProtection="1">
      <alignment horizontal="left" vertical="center"/>
    </xf>
    <xf numFmtId="0" fontId="98" fillId="43" borderId="2" xfId="0" applyFont="1" applyFill="1" applyBorder="1" applyAlignment="1">
      <alignment horizontal="center" vertical="center" wrapText="1"/>
    </xf>
    <xf numFmtId="164" fontId="98" fillId="43" borderId="2" xfId="0" applyNumberFormat="1" applyFont="1" applyFill="1" applyBorder="1" applyAlignment="1">
      <alignment horizontal="center" vertical="center" wrapText="1"/>
    </xf>
    <xf numFmtId="0" fontId="101" fillId="0" borderId="0" xfId="0" applyFont="1"/>
    <xf numFmtId="0" fontId="108" fillId="0" borderId="25" xfId="0" applyFont="1" applyBorder="1"/>
    <xf numFmtId="0" fontId="42" fillId="39" borderId="10" xfId="0" applyFont="1" applyFill="1" applyBorder="1" applyAlignment="1">
      <alignment horizontal="center"/>
    </xf>
    <xf numFmtId="0" fontId="112" fillId="39" borderId="10" xfId="0" applyFont="1" applyFill="1" applyBorder="1" applyAlignment="1">
      <alignment horizontal="center"/>
    </xf>
    <xf numFmtId="0" fontId="15" fillId="7" borderId="10" xfId="5" applyBorder="1" applyProtection="1">
      <alignment horizontal="left" vertical="center"/>
    </xf>
    <xf numFmtId="0" fontId="30" fillId="16" borderId="41" xfId="5" applyFont="1" applyFill="1" applyBorder="1" applyAlignment="1">
      <alignment horizontal="center" vertical="center"/>
      <protection locked="0"/>
    </xf>
    <xf numFmtId="0" fontId="30" fillId="16" borderId="42" xfId="5" applyFont="1" applyFill="1" applyBorder="1" applyAlignment="1">
      <alignment horizontal="center" vertical="center"/>
      <protection locked="0"/>
    </xf>
    <xf numFmtId="0" fontId="0" fillId="10" borderId="39" xfId="0" applyFill="1" applyBorder="1" applyAlignment="1">
      <alignment horizontal="left"/>
    </xf>
    <xf numFmtId="0" fontId="0" fillId="10" borderId="22" xfId="0" applyFill="1" applyBorder="1" applyAlignment="1">
      <alignment horizontal="left"/>
    </xf>
    <xf numFmtId="0" fontId="0" fillId="10" borderId="38" xfId="0" applyFill="1" applyBorder="1" applyAlignment="1">
      <alignment horizontal="left"/>
    </xf>
    <xf numFmtId="0" fontId="3" fillId="3" borderId="19" xfId="0" applyFont="1" applyFill="1" applyBorder="1" applyAlignment="1">
      <alignment horizontal="center"/>
    </xf>
    <xf numFmtId="0" fontId="3" fillId="3" borderId="29" xfId="0" applyFont="1" applyFill="1" applyBorder="1" applyAlignment="1">
      <alignment horizontal="center"/>
    </xf>
    <xf numFmtId="0" fontId="3" fillId="3" borderId="30" xfId="0" applyFont="1" applyFill="1" applyBorder="1" applyAlignment="1">
      <alignment horizontal="center"/>
    </xf>
    <xf numFmtId="0" fontId="30" fillId="12" borderId="45" xfId="5" applyFont="1" applyFill="1" applyBorder="1" applyAlignment="1">
      <alignment horizontal="center" vertical="center" wrapText="1"/>
      <protection locked="0"/>
    </xf>
    <xf numFmtId="0" fontId="30" fillId="12" borderId="44" xfId="5" applyFont="1" applyFill="1" applyBorder="1" applyAlignment="1">
      <alignment horizontal="center" vertical="center" wrapText="1"/>
      <protection locked="0"/>
    </xf>
    <xf numFmtId="0" fontId="30" fillId="12" borderId="46" xfId="5" applyFont="1" applyFill="1" applyBorder="1" applyAlignment="1">
      <alignment horizontal="center" vertical="center" wrapText="1"/>
      <protection locked="0"/>
    </xf>
    <xf numFmtId="0" fontId="30" fillId="9" borderId="41" xfId="5" applyFont="1" applyFill="1" applyBorder="1" applyAlignment="1">
      <alignment horizontal="center" vertical="center"/>
      <protection locked="0"/>
    </xf>
    <xf numFmtId="0" fontId="30" fillId="9" borderId="42" xfId="5" applyFont="1" applyFill="1" applyBorder="1" applyAlignment="1">
      <alignment horizontal="center" vertical="center"/>
      <protection locked="0"/>
    </xf>
    <xf numFmtId="0" fontId="30" fillId="9" borderId="43" xfId="5" applyFont="1" applyFill="1" applyBorder="1" applyAlignment="1">
      <alignment horizontal="center" vertical="center"/>
      <protection locked="0"/>
    </xf>
    <xf numFmtId="0" fontId="30" fillId="13" borderId="41" xfId="5" applyFont="1" applyFill="1" applyBorder="1" applyAlignment="1">
      <alignment horizontal="center" vertical="center"/>
      <protection locked="0"/>
    </xf>
    <xf numFmtId="0" fontId="30" fillId="13" borderId="42" xfId="5" applyFont="1" applyFill="1" applyBorder="1" applyAlignment="1">
      <alignment horizontal="center" vertical="center"/>
      <protection locked="0"/>
    </xf>
    <xf numFmtId="0" fontId="30" fillId="13" borderId="43" xfId="5" applyFont="1" applyFill="1" applyBorder="1" applyAlignment="1">
      <alignment horizontal="center" vertical="center"/>
      <protection locked="0"/>
    </xf>
    <xf numFmtId="0" fontId="99" fillId="34" borderId="0" xfId="4" applyFont="1" applyFill="1" applyBorder="1" applyAlignment="1" applyProtection="1">
      <alignment horizontal="center" vertical="top"/>
    </xf>
    <xf numFmtId="0" fontId="100" fillId="5" borderId="10" xfId="2" applyFont="1" applyFill="1" applyBorder="1" applyAlignment="1" applyProtection="1">
      <alignment horizontal="center"/>
    </xf>
  </cellXfs>
  <cellStyles count="12">
    <cellStyle name="20% - Accent1" xfId="7" builtinId="30"/>
    <cellStyle name="Calculation" xfId="10" builtinId="22"/>
    <cellStyle name="Currency" xfId="8" builtinId="4"/>
    <cellStyle name="Good" xfId="9" builtinId="26"/>
    <cellStyle name="Heading 3" xfId="11" builtinId="18"/>
    <cellStyle name="Heading 4" xfId="2" builtinId="19"/>
    <cellStyle name="Hyperlink" xfId="3" builtinId="8"/>
    <cellStyle name="Input" xfId="1" builtinId="20"/>
    <cellStyle name="Normal" xfId="0" builtinId="0"/>
    <cellStyle name="Quality Category Heading" xfId="5" xr:uid="{90232815-C759-470A-A3C0-97722C6CE8D0}"/>
    <cellStyle name="Table Title Header" xfId="6" xr:uid="{9ED003DE-023A-4D14-BCF9-C8147B343661}"/>
    <cellStyle name="Title" xfId="4" builtinId="15"/>
  </cellStyles>
  <dxfs count="100">
    <dxf>
      <font>
        <b val="0"/>
        <i val="0"/>
        <strike val="0"/>
        <condense val="0"/>
        <extend val="0"/>
        <outline val="0"/>
        <shadow val="0"/>
        <u val="none"/>
        <vertAlign val="baseline"/>
        <sz val="12"/>
        <color auto="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indexed="65"/>
        </patternFill>
      </fill>
    </dxf>
    <dxf>
      <font>
        <b/>
        <i/>
        <strike val="0"/>
        <condense val="0"/>
        <extend val="0"/>
        <outline val="0"/>
        <shadow val="0"/>
        <u val="none"/>
        <vertAlign val="baseline"/>
        <sz val="12"/>
        <color theme="1"/>
        <name val="Calibri"/>
        <family val="2"/>
        <scheme val="minor"/>
      </font>
    </dxf>
    <dxf>
      <font>
        <b/>
        <i val="0"/>
        <strike val="0"/>
        <condense val="0"/>
        <extend val="0"/>
        <outline val="0"/>
        <shadow val="0"/>
        <u val="none"/>
        <vertAlign val="baseline"/>
        <sz val="11"/>
        <color theme="1"/>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b/>
        <i/>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border diagonalUp="0" diagonalDown="0">
        <left/>
        <right style="thin">
          <color indexed="64"/>
        </right>
        <vertical/>
      </border>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4" tint="0.79998168889431442"/>
        </patternFill>
      </fill>
      <alignment horizontal="general" vertical="top" textRotation="0" wrapText="0" indent="0" justifyLastLine="0" shrinkToFit="0" readingOrder="0"/>
    </dxf>
    <dxf>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alignment horizontal="left" vertical="bottom" textRotation="0" wrapText="0" indent="0" justifyLastLine="0" shrinkToFit="0" readingOrder="0"/>
    </dxf>
    <dxf>
      <numFmt numFmtId="164" formatCode="&quot;$&quot;#,##0.00"/>
    </dxf>
    <dxf>
      <numFmt numFmtId="164" formatCode="&quot;$&quot;#,##0.00"/>
    </dxf>
    <dxf>
      <numFmt numFmtId="164" formatCode="&quot;$&quot;#,##0.00"/>
    </dxf>
    <dxf>
      <numFmt numFmtId="164" formatCode="&quot;$&quot;#,##0.00"/>
    </dxf>
    <dxf>
      <font>
        <strike val="0"/>
        <outline val="0"/>
        <shadow val="0"/>
        <u val="none"/>
        <vertAlign val="baseline"/>
        <sz val="12"/>
        <color theme="0"/>
        <name val="Calibri"/>
        <family val="2"/>
        <scheme val="minor"/>
      </font>
      <numFmt numFmtId="34" formatCode="_(&quot;$&quot;* #,##0.00_);_(&quot;$&quot;* \(#,##0.00\);_(&quot;$&quot;* &quot;-&quot;??_);_(@_)"/>
      <fill>
        <patternFill patternType="solid">
          <fgColor indexed="64"/>
          <bgColor theme="9" tint="-0.249977111117893"/>
        </patternFill>
      </fill>
      <alignment textRotation="0" wrapText="0" justifyLastLine="0" shrinkToFit="1" readingOrder="0"/>
      <border diagonalUp="0" diagonalDown="0">
        <left/>
        <right/>
        <top style="thin">
          <color indexed="64"/>
        </top>
        <bottom style="thin">
          <color indexed="64"/>
        </bottom>
      </border>
      <protection locked="1" hidden="0"/>
    </dxf>
    <dxf>
      <font>
        <b val="0"/>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i val="0"/>
        <strike val="0"/>
        <outline val="0"/>
        <shadow val="0"/>
        <u val="none"/>
        <vertAlign val="baseline"/>
        <sz val="12"/>
        <color rgb="FF000000"/>
        <name val="Calibri"/>
        <family val="2"/>
        <scheme val="minor"/>
      </font>
      <fill>
        <patternFill patternType="none">
          <fgColor indexed="64"/>
          <bgColor auto="1"/>
        </patternFill>
      </fill>
      <alignment horizontal="left" textRotation="0" indent="0" justifyLastLine="0" shrinkToFit="0" readingOrder="0"/>
      <border diagonalUp="0" diagonalDown="0" outline="0">
        <left/>
        <right style="thin">
          <color indexed="64"/>
        </right>
        <top style="thin">
          <color indexed="64"/>
        </top>
        <bottom style="thin">
          <color indexed="64"/>
        </bottom>
      </border>
      <protection locked="1" hidden="0"/>
    </dxf>
    <dxf>
      <font>
        <i val="0"/>
        <strike val="0"/>
        <outline val="0"/>
        <shadow val="0"/>
        <u val="none"/>
        <vertAlign val="baseline"/>
        <sz val="12"/>
        <color rgb="FF000000"/>
        <name val="Calibri"/>
        <family val="2"/>
        <scheme val="minor"/>
      </font>
      <fill>
        <patternFill patternType="none">
          <fgColor indexed="64"/>
          <bgColor auto="1"/>
        </patternFill>
      </fill>
      <alignment horizontal="left" textRotation="0" indent="0" justifyLastLine="0" shrinkToFit="0" readingOrder="0"/>
      <border diagonalUp="0" diagonalDown="0" outline="0">
        <left/>
        <right style="thin">
          <color indexed="64"/>
        </right>
        <top style="thin">
          <color indexed="64"/>
        </top>
        <bottom style="thin">
          <color indexed="64"/>
        </bottom>
      </border>
      <protection locked="1" hidden="0"/>
    </dxf>
    <dxf>
      <font>
        <i val="0"/>
        <strike val="0"/>
        <outline val="0"/>
        <shadow val="0"/>
        <u val="none"/>
        <vertAlign val="baseline"/>
        <sz val="12"/>
        <color rgb="FF000000"/>
        <name val="Calibri"/>
        <family val="2"/>
        <scheme val="minor"/>
      </font>
      <fill>
        <patternFill patternType="none">
          <fgColor indexed="64"/>
          <bgColor auto="1"/>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ill>
        <patternFill patternType="none">
          <fgColor indexed="64"/>
          <bgColor auto="1"/>
        </patternFill>
      </fill>
      <border diagonalUp="0" diagonalDown="0" outline="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rgb="FF000000"/>
          <bgColor auto="1"/>
        </patternFill>
      </fill>
      <protection locked="1" hidden="0"/>
    </dxf>
    <dxf>
      <border>
        <bottom style="thin">
          <color rgb="FF000000"/>
        </bottom>
      </border>
    </dxf>
    <dxf>
      <font>
        <b/>
        <i val="0"/>
        <strike val="0"/>
        <condense val="0"/>
        <extend val="0"/>
        <outline val="0"/>
        <shadow val="0"/>
        <u val="none"/>
        <vertAlign val="baseline"/>
        <sz val="16"/>
        <color theme="0"/>
        <name val="Calibri"/>
        <family val="2"/>
        <scheme val="minor"/>
      </font>
      <fill>
        <patternFill patternType="solid">
          <fgColor indexed="64"/>
          <bgColor theme="4" tint="-0.499984740745262"/>
        </patternFill>
      </fill>
      <alignment horizontal="left"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name val="Calibri"/>
        <family val="2"/>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dxf>
    <dxf>
      <font>
        <b val="0"/>
        <i val="0"/>
        <strike val="0"/>
        <condense val="0"/>
        <extend val="0"/>
        <outline val="0"/>
        <shadow val="0"/>
        <u val="none"/>
        <vertAlign val="baseline"/>
        <sz val="12"/>
        <color auto="1"/>
        <name val="Calibri"/>
        <family val="2"/>
        <scheme val="minor"/>
      </font>
      <fill>
        <patternFill patternType="solid">
          <fgColor indexed="64"/>
          <bgColor rgb="FFFEF5F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rgb="FFFEF5F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2"/>
        <color auto="1"/>
        <name val="Calibri"/>
        <family val="2"/>
        <scheme val="minor"/>
      </font>
      <fill>
        <patternFill patternType="solid">
          <fgColor indexed="64"/>
          <bgColor rgb="FFFEF5F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Calibri"/>
        <family val="2"/>
        <scheme val="minor"/>
      </font>
      <alignment horizontal="center" textRotation="0" indent="0" justifyLastLine="0" shrinkToFit="0" readingOrder="0"/>
      <protection locked="0"/>
    </dxf>
    <dxf>
      <font>
        <strike val="0"/>
        <outline val="0"/>
        <shadow val="0"/>
        <u val="none"/>
        <vertAlign val="baseline"/>
        <name val="Calibri"/>
        <family val="2"/>
        <scheme val="minor"/>
      </font>
      <alignment horizontal="center" textRotation="0" indent="0" justifyLastLine="0" shrinkToFit="0" readingOrder="0"/>
      <protection locked="0"/>
    </dxf>
    <dxf>
      <font>
        <strike val="0"/>
        <outline val="0"/>
        <shadow val="0"/>
        <u val="none"/>
        <vertAlign val="baseline"/>
        <name val="Calibri"/>
        <family val="2"/>
        <scheme val="minor"/>
      </font>
      <protection locked="0"/>
    </dxf>
    <dxf>
      <font>
        <strike val="0"/>
        <outline val="0"/>
        <shadow val="0"/>
        <u val="none"/>
        <vertAlign val="baseline"/>
        <name val="Calibri"/>
        <family val="2"/>
        <scheme val="minor"/>
      </font>
      <protection locked="0"/>
    </dxf>
    <dxf>
      <font>
        <strike val="0"/>
        <outline val="0"/>
        <shadow val="0"/>
        <u val="none"/>
        <vertAlign val="baseline"/>
        <name val="Calibri"/>
        <family val="2"/>
        <scheme val="minor"/>
      </font>
      <protection locked="0"/>
    </dxf>
    <dxf>
      <border outline="0">
        <right style="thin">
          <color rgb="FF000000"/>
        </right>
        <top style="thin">
          <color rgb="FF000000"/>
        </top>
        <bottom style="thin">
          <color rgb="FF000000"/>
        </bottom>
      </border>
    </dxf>
    <dxf>
      <font>
        <strike val="0"/>
        <outline val="0"/>
        <shadow val="0"/>
        <u val="none"/>
        <vertAlign val="baseline"/>
        <name val="Calibri"/>
        <family val="2"/>
        <scheme val="none"/>
      </font>
      <protection locked="0"/>
    </dxf>
    <dxf>
      <border outline="0">
        <bottom style="thin">
          <color rgb="FF000000"/>
        </bottom>
      </border>
    </dxf>
    <dxf>
      <font>
        <b/>
        <i val="0"/>
        <strike val="0"/>
        <condense val="0"/>
        <extend val="0"/>
        <outline val="0"/>
        <shadow val="0"/>
        <u val="none"/>
        <vertAlign val="baseline"/>
        <sz val="16"/>
        <color theme="0"/>
        <name val="Calibri"/>
        <family val="2"/>
        <scheme val="minor"/>
      </font>
      <fill>
        <patternFill patternType="solid">
          <fgColor indexed="64"/>
          <bgColor theme="4" tint="-0.499984740745262"/>
        </patternFill>
      </fill>
      <protection locked="1"/>
    </dxf>
    <dxf>
      <font>
        <strike val="0"/>
        <outline val="0"/>
        <shadow val="0"/>
        <u val="none"/>
        <vertAlign val="baseline"/>
        <sz val="12"/>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auto="1"/>
        <name val="Calibri"/>
        <family val="2"/>
        <scheme val="minor"/>
      </font>
      <fill>
        <patternFill patternType="none">
          <fgColor indexed="64"/>
          <bgColor auto="1"/>
        </patternFill>
      </fill>
      <alignment horizontal="center"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fill>
        <patternFill patternType="none">
          <fgColor indexed="64"/>
          <bgColor auto="1"/>
        </patternFill>
      </fill>
      <alignment horizontal="center"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fill>
        <patternFill patternType="none">
          <fgColor indexed="64"/>
          <bgColor auto="1"/>
        </patternFill>
      </fill>
      <alignment horizontal="center"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4" formatCode="_(&quot;$&quot;* #,##0.00_);_(&quot;$&quot;* \(#,##0.00\);_(&quot;$&quot;*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fill>
        <patternFill patternType="none">
          <fgColor indexed="64"/>
          <bgColor auto="1"/>
        </patternFill>
      </fill>
      <alignment horizontal="center" vertical="center" textRotation="0" indent="0" justifyLastLine="0" readingOrder="0"/>
    </dxf>
    <dxf>
      <border>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i val="0"/>
        <strike val="0"/>
        <outline val="0"/>
        <shadow val="0"/>
        <u val="none"/>
        <vertAlign val="baseline"/>
        <name val="Calibri"/>
        <family val="2"/>
        <scheme val="minor"/>
      </font>
      <alignment horizontal="center" textRotation="0" indent="0" justifyLastLine="0" readingOrder="0"/>
      <protection locked="0"/>
    </dxf>
    <dxf>
      <font>
        <b val="0"/>
        <i val="0"/>
        <strike val="0"/>
        <condense val="0"/>
        <extend val="0"/>
        <outline val="0"/>
        <shadow val="0"/>
        <u val="none"/>
        <vertAlign val="baseline"/>
        <sz val="12"/>
        <color auto="1"/>
        <name val="Calibri"/>
        <family val="2"/>
        <scheme val="minor"/>
      </font>
      <fill>
        <patternFill patternType="solid">
          <fgColor indexed="64"/>
          <bgColor rgb="FFFEF5F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rgb="FFFEF5F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i val="0"/>
        <strike val="0"/>
        <outline val="0"/>
        <shadow val="0"/>
        <u val="none"/>
        <vertAlign val="baseline"/>
        <sz val="12"/>
        <color auto="1"/>
        <name val="Calibri"/>
        <family val="2"/>
        <scheme val="minor"/>
      </font>
      <fill>
        <patternFill patternType="solid">
          <fgColor indexed="64"/>
          <bgColor rgb="FFFEF5F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i val="0"/>
        <strike val="0"/>
        <outline val="0"/>
        <shadow val="0"/>
        <u val="none"/>
        <vertAlign val="baseline"/>
        <color auto="1"/>
        <name val="Calibri"/>
        <family val="2"/>
        <scheme val="minor"/>
      </font>
      <fill>
        <patternFill patternType="none">
          <fgColor indexed="64"/>
          <bgColor auto="1"/>
        </patternFill>
      </fill>
      <alignment horizontal="center" textRotation="0" wrapText="0" indent="0" justifyLastLine="0" shrinkToFit="1" readingOrder="0"/>
      <protection locked="1" hidden="0"/>
    </dxf>
    <dxf>
      <font>
        <i val="0"/>
        <strike val="0"/>
        <outline val="0"/>
        <shadow val="0"/>
        <u val="none"/>
        <vertAlign val="baseline"/>
        <name val="Calibri"/>
        <family val="2"/>
        <scheme val="minor"/>
      </font>
      <alignment horizontal="center" textRotation="0" indent="0" justifyLastLine="0" shrinkToFit="0" readingOrder="0"/>
      <protection locked="0"/>
    </dxf>
    <dxf>
      <font>
        <i val="0"/>
        <strike val="0"/>
        <outline val="0"/>
        <shadow val="0"/>
        <u val="none"/>
        <vertAlign val="baseline"/>
        <name val="Calibri"/>
        <family val="2"/>
        <scheme val="minor"/>
      </font>
      <alignment horizontal="center" textRotation="0" indent="0" justifyLastLine="0" shrinkToFit="0" readingOrder="0"/>
      <border outline="0">
        <left style="thin">
          <color indexed="64"/>
        </left>
      </border>
      <protection locked="0"/>
    </dxf>
    <dxf>
      <font>
        <i val="0"/>
        <strike val="0"/>
        <outline val="0"/>
        <shadow val="0"/>
        <u val="none"/>
        <vertAlign val="baseline"/>
        <name val="Calibri"/>
        <family val="2"/>
        <scheme val="minor"/>
      </font>
      <alignment horizontal="general" vertical="bottom" textRotation="0" wrapText="1" indent="0" justifyLastLine="0" shrinkToFit="0" readingOrder="0"/>
      <protection locked="0"/>
    </dxf>
    <dxf>
      <font>
        <i val="0"/>
        <strike val="0"/>
        <outline val="0"/>
        <shadow val="0"/>
        <u val="none"/>
        <vertAlign val="baseline"/>
        <name val="Calibri"/>
        <family val="2"/>
        <scheme val="minor"/>
      </font>
      <alignment horizontal="center" vertical="top" textRotation="0" indent="0" justifyLastLine="0" shrinkToFit="0" readingOrder="0"/>
      <protection locked="0"/>
    </dxf>
    <dxf>
      <font>
        <i val="0"/>
        <strike val="0"/>
        <outline val="0"/>
        <shadow val="0"/>
        <u val="none"/>
        <vertAlign val="baseline"/>
        <name val="Calibri"/>
        <family val="2"/>
        <scheme val="minor"/>
      </font>
      <alignment horizontal="center" textRotation="0" indent="0" justifyLastLine="0" readingOrder="0"/>
      <protection locked="0"/>
    </dxf>
    <dxf>
      <border outline="0">
        <right style="thin">
          <color indexed="64"/>
        </right>
        <top style="thin">
          <color indexed="64"/>
        </top>
        <bottom style="thin">
          <color indexed="64"/>
        </bottom>
      </border>
    </dxf>
    <dxf>
      <font>
        <i val="0"/>
        <strike val="0"/>
        <outline val="0"/>
        <shadow val="0"/>
        <u val="none"/>
        <vertAlign val="baseline"/>
        <name val="Calibri"/>
        <family val="2"/>
        <scheme val="minor"/>
      </font>
      <alignment horizontal="center" textRotation="0" indent="0" justifyLastLine="0" readingOrder="0"/>
      <protection locked="0"/>
    </dxf>
    <dxf>
      <border>
        <bottom style="thin">
          <color indexed="64"/>
        </bottom>
      </border>
    </dxf>
    <dxf>
      <font>
        <b/>
        <i val="0"/>
        <strike val="0"/>
        <condense val="0"/>
        <extend val="0"/>
        <outline val="0"/>
        <shadow val="0"/>
        <u val="none"/>
        <vertAlign val="baseline"/>
        <sz val="16"/>
        <color auto="1"/>
        <name val="Calibri"/>
        <family val="2"/>
        <scheme val="minor"/>
      </font>
      <fill>
        <patternFill patternType="solid">
          <fgColor indexed="64"/>
          <bgColor theme="9" tint="0.39997558519241921"/>
        </patternFill>
      </fill>
      <alignment horizontal="center" textRotation="0" indent="0" justifyLastLine="0" readingOrder="0"/>
      <border diagonalUp="0" diagonalDown="0" outline="0">
        <left style="thin">
          <color indexed="64"/>
        </left>
        <right style="thin">
          <color indexed="64"/>
        </right>
        <top/>
        <bottom/>
      </border>
      <protection locked="1"/>
    </dxf>
  </dxfs>
  <tableStyles count="2" defaultTableStyle="TableStyleMedium2" defaultPivotStyle="PivotStyleLight16">
    <tableStyle name="Table Style 1" pivot="0" count="0" xr9:uid="{12C15850-2C38-45BD-90F3-EE4C15B3FC60}"/>
    <tableStyle name="Table Style 2" pivot="0" count="0" xr9:uid="{6B793998-5FC4-4802-8E6E-7DAF5C4E1715}"/>
  </tableStyles>
  <colors>
    <mruColors>
      <color rgb="FFFFCCFF"/>
      <color rgb="FFFEF5F0"/>
      <color rgb="FFFFFF99"/>
      <color rgb="FF99CCFF"/>
      <color rgb="FF9999FF"/>
      <color rgb="FFB0F8AE"/>
      <color rgb="FFC5C5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powerPivotData" Target="model/item.data"/><Relationship Id="rId42" Type="http://schemas.openxmlformats.org/officeDocument/2006/relationships/customXml" Target="../customXml/item6.xml"/><Relationship Id="rId47" Type="http://schemas.openxmlformats.org/officeDocument/2006/relationships/customXml" Target="../customXml/item11.xml"/><Relationship Id="rId50" Type="http://schemas.openxmlformats.org/officeDocument/2006/relationships/customXml" Target="../customXml/item14.xml"/><Relationship Id="rId55" Type="http://schemas.openxmlformats.org/officeDocument/2006/relationships/customXml" Target="../customXml/item1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microsoft.com/office/2017/06/relationships/rdRichValueStructure" Target="richData/rdrichvaluestructure.xml"/><Relationship Id="rId37" Type="http://schemas.openxmlformats.org/officeDocument/2006/relationships/customXml" Target="../customXml/item1.xml"/><Relationship Id="rId40" Type="http://schemas.openxmlformats.org/officeDocument/2006/relationships/customXml" Target="../customXml/item4.xml"/><Relationship Id="rId45" Type="http://schemas.openxmlformats.org/officeDocument/2006/relationships/customXml" Target="../customXml/item9.xml"/><Relationship Id="rId53" Type="http://schemas.openxmlformats.org/officeDocument/2006/relationships/customXml" Target="../customXml/item17.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4" Type="http://schemas.openxmlformats.org/officeDocument/2006/relationships/customXml" Target="../customXml/item8.xml"/><Relationship Id="rId52" Type="http://schemas.openxmlformats.org/officeDocument/2006/relationships/customXml" Target="../customXml/item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onnections" Target="connections.xml"/><Relationship Id="rId30" Type="http://schemas.openxmlformats.org/officeDocument/2006/relationships/sheetMetadata" Target="metadata.xml"/><Relationship Id="rId35" Type="http://schemas.microsoft.com/office/2017/10/relationships/person" Target="persons/person.xml"/><Relationship Id="rId43" Type="http://schemas.openxmlformats.org/officeDocument/2006/relationships/customXml" Target="../customXml/item7.xml"/><Relationship Id="rId48" Type="http://schemas.openxmlformats.org/officeDocument/2006/relationships/customXml" Target="../customXml/item12.xml"/><Relationship Id="rId56" Type="http://schemas.openxmlformats.org/officeDocument/2006/relationships/customXml" Target="../customXml/item20.xml"/><Relationship Id="rId8" Type="http://schemas.openxmlformats.org/officeDocument/2006/relationships/worksheet" Target="worksheets/sheet8.xml"/><Relationship Id="rId51" Type="http://schemas.openxmlformats.org/officeDocument/2006/relationships/customXml" Target="../customXml/item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microsoft.com/office/2017/06/relationships/rdRichValueTypes" Target="richData/rdRichValueTypes.xml"/><Relationship Id="rId38" Type="http://schemas.openxmlformats.org/officeDocument/2006/relationships/customXml" Target="../customXml/item2.xml"/><Relationship Id="rId46" Type="http://schemas.openxmlformats.org/officeDocument/2006/relationships/customXml" Target="../customXml/item10.xml"/><Relationship Id="rId20" Type="http://schemas.openxmlformats.org/officeDocument/2006/relationships/worksheet" Target="worksheets/sheet20.xml"/><Relationship Id="rId41" Type="http://schemas.openxmlformats.org/officeDocument/2006/relationships/customXml" Target="../customXml/item5.xml"/><Relationship Id="rId54" Type="http://schemas.openxmlformats.org/officeDocument/2006/relationships/customXml" Target="../customXml/item1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alcChain" Target="calcChain.xml"/><Relationship Id="rId49" Type="http://schemas.openxmlformats.org/officeDocument/2006/relationships/customXml" Target="../customXml/item13.xml"/></Relationships>
</file>

<file path=xl/drawings/drawing1.xml><?xml version="1.0" encoding="utf-8"?>
<xdr:wsDr xmlns:xdr="http://schemas.openxmlformats.org/drawingml/2006/spreadsheetDrawing" xmlns:a="http://schemas.openxmlformats.org/drawingml/2006/main">
  <xdr:twoCellAnchor>
    <xdr:from>
      <xdr:col>21</xdr:col>
      <xdr:colOff>114302</xdr:colOff>
      <xdr:row>13</xdr:row>
      <xdr:rowOff>104775</xdr:rowOff>
    </xdr:from>
    <xdr:to>
      <xdr:col>22</xdr:col>
      <xdr:colOff>451485</xdr:colOff>
      <xdr:row>13</xdr:row>
      <xdr:rowOff>112395</xdr:rowOff>
    </xdr:to>
    <xdr:cxnSp macro="">
      <xdr:nvCxnSpPr>
        <xdr:cNvPr id="6" name="Straight Arrow Connector 5">
          <a:extLst>
            <a:ext uri="{FF2B5EF4-FFF2-40B4-BE49-F238E27FC236}">
              <a16:creationId xmlns:a16="http://schemas.microsoft.com/office/drawing/2014/main" id="{00000000-0008-0000-0600-000006000000}"/>
            </a:ext>
            <a:ext uri="{C183D7F6-B498-43B3-948B-1728B52AA6E4}">
              <adec:decorative xmlns:adec="http://schemas.microsoft.com/office/drawing/2017/decorative" val="1"/>
            </a:ext>
          </a:extLst>
        </xdr:cNvPr>
        <xdr:cNvCxnSpPr/>
      </xdr:nvCxnSpPr>
      <xdr:spPr>
        <a:xfrm flipH="1" flipV="1">
          <a:off x="15781022" y="3427095"/>
          <a:ext cx="923923" cy="7620"/>
        </a:xfrm>
        <a:prstGeom prst="straightConnector1">
          <a:avLst/>
        </a:prstGeom>
        <a:ln w="7620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20</xdr:col>
      <xdr:colOff>266064</xdr:colOff>
      <xdr:row>14</xdr:row>
      <xdr:rowOff>105410</xdr:rowOff>
    </xdr:from>
    <xdr:to>
      <xdr:col>24</xdr:col>
      <xdr:colOff>257175</xdr:colOff>
      <xdr:row>17</xdr:row>
      <xdr:rowOff>19049</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13639164" y="6049010"/>
          <a:ext cx="3534411" cy="456564"/>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Copy cells shaded in blue.</a:t>
          </a:r>
        </a:p>
        <a:p>
          <a:r>
            <a:rPr lang="en-US" sz="1100"/>
            <a:t>Paste them into the "</a:t>
          </a:r>
          <a:r>
            <a:rPr lang="en-US" sz="1100" b="1"/>
            <a:t>YTD</a:t>
          </a:r>
          <a:r>
            <a:rPr lang="en-US" sz="1100" b="1" baseline="0"/>
            <a:t> by Activity</a:t>
          </a:r>
          <a:r>
            <a:rPr lang="en-US" sz="1100" baseline="0"/>
            <a:t>" tab in the Statewide Rollup</a:t>
          </a:r>
          <a:endParaRPr lang="en-US" sz="1100"/>
        </a:p>
      </xdr:txBody>
    </xdr:sp>
    <xdr:clientData/>
  </xdr:twoCellAnchor>
  <xdr:twoCellAnchor>
    <xdr:from>
      <xdr:col>6</xdr:col>
      <xdr:colOff>15240</xdr:colOff>
      <xdr:row>7</xdr:row>
      <xdr:rowOff>0</xdr:rowOff>
    </xdr:from>
    <xdr:to>
      <xdr:col>15</xdr:col>
      <xdr:colOff>647700</xdr:colOff>
      <xdr:row>9</xdr:row>
      <xdr:rowOff>91440</xdr:rowOff>
    </xdr:to>
    <xdr:sp macro="" textlink="">
      <xdr:nvSpPr>
        <xdr:cNvPr id="7" name="TextBox 20">
          <a:extLst>
            <a:ext uri="{FF2B5EF4-FFF2-40B4-BE49-F238E27FC236}">
              <a16:creationId xmlns:a16="http://schemas.microsoft.com/office/drawing/2014/main" id="{00000000-0008-0000-0600-000007000000}"/>
            </a:ext>
          </a:extLst>
        </xdr:cNvPr>
        <xdr:cNvSpPr txBox="1"/>
      </xdr:nvSpPr>
      <xdr:spPr>
        <a:xfrm>
          <a:off x="4225290" y="3590925"/>
          <a:ext cx="5775960" cy="46291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Copy cells shaded in pink.</a:t>
          </a:r>
        </a:p>
        <a:p>
          <a:r>
            <a:rPr lang="en-US" sz="1100"/>
            <a:t>Paste them into the </a:t>
          </a:r>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Mentor</a:t>
          </a:r>
          <a:r>
            <a:rPr lang="en-US" sz="1100" baseline="0">
              <a:solidFill>
                <a:schemeClr val="dk1"/>
              </a:solidFill>
              <a:effectLst/>
              <a:latin typeface="+mn-lt"/>
              <a:ea typeface="+mn-ea"/>
              <a:cs typeface="+mn-cs"/>
            </a:rPr>
            <a:t> Staffing table in the</a:t>
          </a:r>
          <a:r>
            <a:rPr lang="en-US" sz="1100"/>
            <a:t> "</a:t>
          </a:r>
          <a:r>
            <a:rPr lang="en-US" sz="1100" b="1"/>
            <a:t>TRS Staffing</a:t>
          </a:r>
          <a:r>
            <a:rPr lang="en-US" sz="1100" baseline="0"/>
            <a:t>" tab in the Statewide Rollup</a:t>
          </a:r>
        </a:p>
      </xdr:txBody>
    </xdr:sp>
    <xdr:clientData/>
  </xdr:twoCellAnchor>
  <xdr:twoCellAnchor>
    <xdr:from>
      <xdr:col>5</xdr:col>
      <xdr:colOff>2</xdr:colOff>
      <xdr:row>8</xdr:row>
      <xdr:rowOff>49530</xdr:rowOff>
    </xdr:from>
    <xdr:to>
      <xdr:col>6</xdr:col>
      <xdr:colOff>15240</xdr:colOff>
      <xdr:row>8</xdr:row>
      <xdr:rowOff>112712</xdr:rowOff>
    </xdr:to>
    <xdr:cxnSp macro="">
      <xdr:nvCxnSpPr>
        <xdr:cNvPr id="23" name="Straight Arrow Connector 22">
          <a:extLst>
            <a:ext uri="{FF2B5EF4-FFF2-40B4-BE49-F238E27FC236}">
              <a16:creationId xmlns:a16="http://schemas.microsoft.com/office/drawing/2014/main" id="{00000000-0008-0000-0600-000017000000}"/>
            </a:ext>
            <a:ext uri="{C183D7F6-B498-43B3-948B-1728B52AA6E4}">
              <adec:decorative xmlns:adec="http://schemas.microsoft.com/office/drawing/2017/decorative" val="1"/>
            </a:ext>
          </a:extLst>
        </xdr:cNvPr>
        <xdr:cNvCxnSpPr>
          <a:stCxn id="7" idx="1"/>
        </xdr:cNvCxnSpPr>
      </xdr:nvCxnSpPr>
      <xdr:spPr>
        <a:xfrm flipH="1">
          <a:off x="3345182" y="1581150"/>
          <a:ext cx="868678" cy="63182"/>
        </a:xfrm>
        <a:prstGeom prst="straightConnector1">
          <a:avLst/>
        </a:prstGeom>
        <a:ln w="7620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wcgov.sharepoint.com/sites/ccel/ppqi/Child%20Care%20Quality%20Funds%20Reporting/CCQ%20FFY2025/Complete%20FY25%20Annual%20Expenditure%20Plans/Lower%20Rio%20FY25%20Annual%20Expenditure%20Plan%20Complete.xlsx" TargetMode="External"/><Relationship Id="rId1" Type="http://schemas.openxmlformats.org/officeDocument/2006/relationships/externalLinkPath" Target="https://twcgov.sharepoint.com/sites/ccel/ppqi/Child%20Care%20Quality%20Funds%20Reporting/CCQ%20FFY2025/Complete%20FY25%20Annual%20Expenditure%20Plans/Lower%20Rio%20FY25%20Annual%20Expenditure%20Plan%20Complet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twcgov.sharepoint.com/sites/ccel/ppqi/Child%20Care%20Quality%20Funds%20Reporting/CCQ%20FFY2026/FY26%20CCQ%20Template.xlsx" TargetMode="External"/><Relationship Id="rId1" Type="http://schemas.openxmlformats.org/officeDocument/2006/relationships/externalLinkPath" Target="https://twcgov.sharepoint.com/sites/ccel/ppqi/Child%20Care%20Quality%20Funds%20Reporting/CCQ%20FFY2026/FY26%20CCQ%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Examples &amp; Definitions"/>
      <sheetName val="Texas Rising Star Staff"/>
      <sheetName val="Annual Expenditure Plan"/>
      <sheetName val="Quarterly Data"/>
      <sheetName val="Quarterly Narrative"/>
      <sheetName val="Hidden-TWC Staff"/>
      <sheetName val="Drop-Down Pick Lists"/>
      <sheetName val="WD Letter Revisions"/>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Examples &amp; Definitions"/>
      <sheetName val="Texas Rising Star Staff"/>
      <sheetName val="Annual Exp Plan"/>
      <sheetName val="TWC Hidden - Funding"/>
      <sheetName val="Annual Expenditure Plan"/>
      <sheetName val="Quarterly Data"/>
      <sheetName val="Q1 Narrative "/>
      <sheetName val="Q2 Narrative"/>
      <sheetName val="Q3 Narrative "/>
      <sheetName val="Q4 Narrative"/>
      <sheetName val="Quarterly Narrative"/>
      <sheetName val="Hidden-TWC Staff"/>
      <sheetName val="WD Letter Revisions"/>
      <sheetName val="EOY Report"/>
      <sheetName val="Drop-Down Pick Lists"/>
    </sheetNames>
    <sheetDataSet>
      <sheetData sheetId="0" refreshError="1">
        <row r="8">
          <cell r="B8" t="str">
            <v>Board (Select on Instructions tab)</v>
          </cell>
        </row>
        <row r="9">
          <cell r="B9">
            <v>2026</v>
          </cell>
        </row>
        <row r="21">
          <cell r="B21">
            <v>2026</v>
          </cell>
        </row>
        <row r="22">
          <cell r="B22">
            <v>2025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persons/person.xml><?xml version="1.0" encoding="utf-8"?>
<personList xmlns="http://schemas.microsoft.com/office/spreadsheetml/2018/threadedcomments" xmlns:x="http://schemas.openxmlformats.org/spreadsheetml/2006/main">
  <person displayName="Lenox,Kelsie" id="{4A3F754F-5688-4E9E-89E5-E76FA3E1792D}" userId="kelsie.lenox@twc.texas.gov" providerId="PeoplePicker"/>
  <person displayName="Hill,Lindsay R" id="{EB5DBB55-6B61-4FAD-BABF-532C3DD88814}" userId="lindsay.hill@twc.texas.gov" providerId="PeoplePicker"/>
  <person displayName="Andrews,Kelsie" id="{C5F63676-2D6D-4984-9966-DBF5EC314E58}" userId="kelsie.andrews@twc.texas.gov" providerId="PeoplePicker"/>
  <person displayName="Lenox,Kelsie" id="{1FF555E3-EF61-4217-A36E-B8FC315E358F}" userId="S::kelsie.lenox@twc.texas.gov::2e9ece88-47eb-4ce9-9a9d-f9caf456b756" providerId="AD"/>
  <person displayName="Hill,Lindsay R" id="{68C9FAEB-E46B-4418-9CF2-17F6BBDA840A}" userId="S::lindsay.hill@twc.texas.gov::e2b3cb7f-157d-4ee9-8630-bc8fbdcfdfdd" providerId="AD"/>
  <person displayName="Madelynn N Martinez" id="{508C9C0C-7E1D-45E6-B7E7-3105B7EA46D4}" userId="S::madelynn.martinez@twc.texas.gov::9d80460e-b899-476f-9be8-28ca0a3b7243"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97C663A-9034-4E14-94F1-4CC5035A5E1B}" name="AEP" displayName="AEP" ref="A17:J68" totalsRowShown="0" headerRowDxfId="99" dataDxfId="97" headerRowBorderDxfId="98" tableBorderDxfId="96">
  <sortState xmlns:xlrd2="http://schemas.microsoft.com/office/spreadsheetml/2017/richdata2" ref="A18:I42">
    <sortCondition ref="A17:A42"/>
  </sortState>
  <tableColumns count="10">
    <tableColumn id="8" xr3:uid="{7B86E4AC-44D6-4ADD-9A29-EEF1B6E2ABA0}" name="Activity Category" dataDxfId="95"/>
    <tableColumn id="1" xr3:uid="{30BAD3A2-2094-4893-B4A8-CF6F885BA87A}" name="Activity Type/Name" dataDxfId="94"/>
    <tableColumn id="2" xr3:uid="{CF280E44-9152-4A01-B647-00DF407E7F5E}" name="Planned Expenditures" dataDxfId="93" dataCellStyle="Currency"/>
    <tableColumn id="3" xr3:uid="{8B8AF919-36AA-4E7B-993C-4A833CA08024}" name="Funding Type _x000a_(CCQ 2, CCQ Mentor, CQF, Other)" dataDxfId="92"/>
    <tableColumn id="4" xr3:uid="{8B6D6826-DD7B-4EBD-962A-454337FD47DD}" name="Quarter Activity Initiated" dataDxfId="91"/>
    <tableColumn id="5" xr3:uid="{B46AEE81-5DBB-416E-8552-153F7FA06B3E}" name="Activity Description" dataDxfId="90"/>
    <tableColumn id="6" xr3:uid="{F489EC30-1381-4171-BF41-D8A879713C87}" name="Alignment" dataDxfId="89"/>
    <tableColumn id="10" xr3:uid="{D1CA1E88-4C9E-4D5F-8779-82E552C19894}" name="Target Outreach" dataDxfId="88"/>
    <tableColumn id="9" xr3:uid="{589DAFD6-C40F-4B10-8166-1AE63F146E84}" name="Measurable Outcome(s)" dataDxfId="87"/>
    <tableColumn id="11" xr3:uid="{A4F0E80E-F9FC-4F5A-ADAF-974C74F8A498}" name="Control Number" dataDxfId="8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DD30886-B598-436F-AB47-00FFD22407A9}" name="Table18" displayName="Table18" ref="A7:J12" totalsRowShown="0" headerRowDxfId="85" dataDxfId="83" headerRowBorderDxfId="84" tableBorderDxfId="82" totalsRowBorderDxfId="81">
  <autoFilter ref="A7:J12" xr:uid="{7DD30886-B598-436F-AB47-00FFD22407A9}"/>
  <tableColumns count="10">
    <tableColumn id="1" xr3:uid="{90D86A95-3EB3-4E17-BD31-214F450F6E6A}" name="Planned Estimated Funding Totals" dataDxfId="80"/>
    <tableColumn id="2" xr3:uid="{07303EEA-90B6-4522-8896-C5AFE64A1721}" name="Infant &amp; Toddler" dataDxfId="79" dataCellStyle="Currency"/>
    <tableColumn id="3" xr3:uid="{08CC96C1-F90C-407D-B692-7CFC7C99AA3F}" name="Professional Development" dataDxfId="78"/>
    <tableColumn id="4" xr3:uid="{D3F5842F-DB7B-480C-A295-5CCA01240CA2}" name="Texas Rising Star/QRIS (except PD)" dataDxfId="77"/>
    <tableColumn id="5" xr3:uid="{E1BA5F77-BBD7-4113-A0E6-2622470BB386}" name="Health &amp; Safety (except PD)" dataDxfId="76"/>
    <tableColumn id="6" xr3:uid="{1C35DEEC-B943-4A39-829C-58BBAD94356B}" name="Evaluation &amp; Assessment" dataDxfId="75" dataCellStyle="Currency"/>
    <tableColumn id="7" xr3:uid="{54347CC3-7A47-4C2B-A20E-E87C1452597C}" name="National Accreditation" dataDxfId="74" dataCellStyle="Currency"/>
    <tableColumn id="8" xr3:uid="{EE98E215-AF7A-4D2F-B246-A030E513D137}" name="Other (Shared Services, Pre-K Partnerships) " dataDxfId="73" dataCellStyle="Currency"/>
    <tableColumn id="9" xr3:uid="{F2135F08-E254-4B57-9A8C-056378A9DC45}" name="Total Planned" dataDxfId="72" dataCellStyle="Currency">
      <calculatedColumnFormula>SUM(Table18[[#This Row],[Infant &amp; Toddler]:[Other (Shared Services, Pre-K Partnerships) ]])</calculatedColumnFormula>
    </tableColumn>
    <tableColumn id="10" xr3:uid="{5587FAF6-F4DF-4831-A78E-51D1FD8442EC}" name="Total Allotted " dataDxfId="71" dataCellStyle="Currenc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D5EB303-C136-4D59-A1F6-2FC499FC18FD}" name="Table915" displayName="Table915" ref="A7:I29" totalsRowShown="0" headerRowDxfId="70" dataDxfId="68" headerRowBorderDxfId="69" tableBorderDxfId="67">
  <autoFilter ref="A7:I29" xr:uid="{697C663A-9034-4E14-94F1-4CC5035A5E1B}"/>
  <sortState xmlns:xlrd2="http://schemas.microsoft.com/office/spreadsheetml/2017/richdata2" ref="A8:I29">
    <sortCondition ref="A7:A29"/>
  </sortState>
  <tableColumns count="9">
    <tableColumn id="8" xr3:uid="{657239EC-B2EB-4D73-8457-D0622A0FA7FE}" name="Activity Category" dataDxfId="66"/>
    <tableColumn id="1" xr3:uid="{47BDE48E-A6D3-46C4-976C-589D730CD6A2}" name="Activity Type/Name" dataDxfId="65"/>
    <tableColumn id="2" xr3:uid="{8E279189-B2F8-4C18-9F28-258BF98C0B30}" name="Planned Expenditures" dataDxfId="64" dataCellStyle="Currency"/>
    <tableColumn id="3" xr3:uid="{0368AAD6-E43A-4FF8-BCD6-A5C7E95E9505}" name="Funding Type _x000a_(CCQ 2, CCQ Mentor, CQF, Other)" dataDxfId="63"/>
    <tableColumn id="4" xr3:uid="{72CC6EA8-2BF8-4EBF-B5D6-70BB6924B0BE}" name="Quarter Activity Initiated" dataDxfId="62"/>
    <tableColumn id="6" xr3:uid="{B28C2D0F-8455-435B-9420-E8A2F7AF8468}" name="Activity" dataDxfId="61"/>
    <tableColumn id="9" xr3:uid="{814551E7-2056-4762-B40E-C536DABAAA4E}" name="Alignment" dataDxfId="60"/>
    <tableColumn id="5" xr3:uid="{2E417507-E1E2-40E3-A975-703595048A52}" name="Target Outreach" dataDxfId="59"/>
    <tableColumn id="7" xr3:uid="{B60BA783-F964-4635-92CA-7E06854D9CE5}" name="Measurable Outcome(s)" dataDxfId="58"/>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804DA5B-1F34-451F-99E4-7F267762DA36}" name="Table1216" displayName="Table1216" ref="A32:F39" totalsRowShown="0" headerRowDxfId="57" dataDxfId="55" headerRowBorderDxfId="56" tableBorderDxfId="54" totalsRowBorderDxfId="53">
  <autoFilter ref="A32:F39" xr:uid="{E27AD3D8-1BA4-42B7-BCDE-EF7A22CDB03C}"/>
  <tableColumns count="6">
    <tableColumn id="1" xr3:uid="{7B6B0086-89F3-4605-93D0-12FCD89C29F4}" name="Planned Estimated Funding Totals" dataDxfId="52"/>
    <tableColumn id="2" xr3:uid="{09CE759F-A081-4BA8-AC9E-55C0D944903E}" name="CCQ" dataDxfId="51" dataCellStyle="Currency"/>
    <tableColumn id="3" xr3:uid="{57E79ABB-D115-44E7-AE31-80D3404D3322}" name="CCQ Mentor" dataDxfId="50" dataCellStyle="Currency"/>
    <tableColumn id="4" xr3:uid="{A80ACC0E-8B3C-4CBF-A165-11D6DB280D20}" name="CQF" dataDxfId="49" dataCellStyle="Currency"/>
    <tableColumn id="6" xr3:uid="{77DE1EB1-9AA2-4295-8E8F-5C99FEB8E362}" name="Other" dataDxfId="48" dataCellStyle="Currency"/>
    <tableColumn id="5" xr3:uid="{5DB81AA1-4EA4-4051-9716-14599715BA78}" name="TOTAL" dataDxfId="47" dataCellStyle="Currency">
      <calculatedColumnFormula>SUM(Table1216[[#This Row],[CCQ]:[Other]])</calculatedColumnFormula>
    </tableColumn>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ACBF22C-DD47-49C8-BFF8-DF2C055D9D7A}" name="Table8" displayName="Table8" ref="A1:E29" totalsRowShown="0">
  <autoFilter ref="A1:E29" xr:uid="{0ACBF22C-DD47-49C8-BFF8-DF2C055D9D7A}"/>
  <tableColumns count="5">
    <tableColumn id="1" xr3:uid="{47B53DAD-1F52-4C47-9368-64AB72603B05}" name="Board Name"/>
    <tableColumn id="2" xr3:uid="{EFD57D7C-0669-47CE-ABA7-7FEA823090A7}" name="FY26 CCQ Allotted Funding" dataDxfId="46"/>
    <tableColumn id="3" xr3:uid="{BCFF0A4D-0CE7-48A5-B40E-9E64F4B753E1}" name="CY26 CCQ Mentor Allotted Funding" dataDxfId="45"/>
    <tableColumn id="4" xr3:uid="{3BE930BF-2BAA-4770-94C1-641C8D534A9D}" name="FY26 CQF Allotted Funding" dataDxfId="44"/>
    <tableColumn id="5" xr3:uid="{701A5810-CDA6-40B2-91CC-735FC71BBCE5}" name="Total Allotted" dataDxfId="43">
      <calculatedColumnFormula>SUM(Table8[[#This Row],[FY26 CCQ Allotted Funding]:[FY26 CQF Allotted Funding]])</calculatedColumnFormula>
    </tableColumn>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064D652-6DE7-4A70-A065-8CB4B2E348A8}" name="Table74" displayName="Table74" ref="A3:D7" totalsRowShown="0" headerRowDxfId="42" dataDxfId="41">
  <autoFilter ref="A3:D7" xr:uid="{F064D652-6DE7-4A70-A065-8CB4B2E348A8}"/>
  <tableColumns count="4">
    <tableColumn id="1" xr3:uid="{D020CEEF-F9E0-4E70-B1D5-849581733BCA}" name="WD Letter Recissions" dataDxfId="40"/>
    <tableColumn id="2" xr3:uid="{712A99DF-6FA1-47A2-988E-28F896F37B2E}" name="New WD Letter Issued" dataDxfId="39"/>
    <tableColumn id="3" xr3:uid="{5957D297-0B8B-4D2B-A766-D2724E36433E}" name="Date" dataDxfId="38"/>
    <tableColumn id="4" xr3:uid="{9CCD448C-29DD-4D8F-AE97-228392B64EDC}" name="Change" dataDxfId="37"/>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984D9AE-3D49-4D75-B670-4FE35BA4A269}" name="Table17" displayName="Table17" ref="A1:AA8" totalsRowShown="0" headerRowDxfId="36" dataDxfId="35">
  <autoFilter ref="A1:AA8" xr:uid="{F984D9AE-3D49-4D75-B670-4FE35BA4A269}"/>
  <tableColumns count="27">
    <tableColumn id="1" xr3:uid="{CF9DA28B-D644-4D1B-9C42-6458F89196D9}" name="Quarter" dataDxfId="34"/>
    <tableColumn id="2" xr3:uid="{FBE4689C-C541-4EF4-AF5D-2A61F5170809}" name="IT Grants and/or Equipment &amp; Materials" dataDxfId="33"/>
    <tableColumn id="3" xr3:uid="{E0D9D24E-9D72-48C0-9520-4E48C59E4B6C}" name="New Infant Slots Generated" dataDxfId="32"/>
    <tableColumn id="4" xr3:uid="{586AA02A-03DE-47CC-94EF-9BF1C51F906E}" name="New Toddler Slots Generated" dataDxfId="31"/>
    <tableColumn id="5" xr3:uid="{BB88FB25-0EEF-4B59-AB5A-F8F67C8CF0B0}" name="Scholarships" dataDxfId="30"/>
    <tableColumn id="6" xr3:uid="{A1DA09F2-7C1D-456A-9617-E56B617CF067}" name="Bonuses/Wage Supplements Tied to Educational Level" dataDxfId="29"/>
    <tableColumn id="7" xr3:uid="{5EF4F303-AD3C-4C4C-86ED-2965C628A4C8}" name="Reimbursement for Training Costs" dataDxfId="28"/>
    <tableColumn id="8" xr3:uid="{484B83FD-12E3-4BE2-9D75-B46A2CCA432E}" name="Release Time/Substitute Coverage for PD" dataDxfId="27"/>
    <tableColumn id="9" xr3:uid="{567C8663-BC67-48DC-8EDB-645AE53E460F}" name="Professional Development Opportunities (Board-Hosted)" dataDxfId="26"/>
    <tableColumn id="10" xr3:uid="{97BD53C6-1431-4819-8022-9E12517AA1DE}" name="Professional Development Opportunities (Third-Party)" dataDxfId="25"/>
    <tableColumn id="12" xr3:uid="{7B885789-9B02-4F57-B372-33BF813F2F3F}" name="Classroom Equipment and Materials " dataDxfId="24"/>
    <tableColumn id="13" xr3:uid="{2879005C-FE1F-441E-B913-C63DF4413D82}" name="Incentive Stipends (based on Certification) " dataDxfId="23"/>
    <tableColumn id="14" xr3:uid="{CEADCE53-C16F-4E38-A7E6-2AD8A03615EC}" name="Budgeted Texas Rising Star Mentor FTEs" dataDxfId="22"/>
    <tableColumn id="15" xr3:uid="{1A842AC6-4740-424F-9DF2-CE73DD619835}" name="Filled Texas Rising Star Mentor FTEs" dataDxfId="21"/>
    <tableColumn id="16" xr3:uid="{2A5CF78A-E3DE-43BD-A124-186A8AEC25B6}" name="Defibrillators / Security Systems, Cameras, Coded Entry" dataDxfId="20"/>
    <tableColumn id="17" xr3:uid="{86AD053B-4320-49DF-9B31-5C712FBEF806}" name="Other Materials (Excluding PPE)" dataDxfId="19"/>
    <tableColumn id="18" xr3:uid="{EE392581-0D25-46EA-9DB1-FDE8B5B4CFC2}" name="Health &amp; Safety Materials (PPE, Anti-Choking Devices)" dataDxfId="18"/>
    <tableColumn id="19" xr3:uid="{773F8A21-5969-4665-8D6D-CEB0720CD79D}" name="First Aid/CPR Training  " dataDxfId="17"/>
    <tableColumn id="20" xr3:uid="{018359AF-6AB5-411E-A181-CFC3393F4D8C}" name="Evaluation &amp; Assessment Tools" dataDxfId="16"/>
    <tableColumn id="21" xr3:uid="{3E3EFFBF-544A-4E98-A547-5F54F7D1EC63}" name="National Accreditation" dataDxfId="15"/>
    <tableColumn id="22" xr3:uid="{0ECD2241-EEAF-424A-A1BC-E67B82B0C416}" name="Wage Supplements " dataDxfId="14"/>
    <tableColumn id="23" xr3:uid="{70A97896-E7FA-408E-9626-F9DAAB016220}" name="Mental Health Supports" dataDxfId="13"/>
    <tableColumn id="24" xr3:uid="{49E57BD3-491A-48DE-ABA9-AE9767AE4E93}" name="Stabilization/Supply-Building Stipends" dataDxfId="12"/>
    <tableColumn id="25" xr3:uid="{1AC66DEC-77FD-4F1D-8784-BBB348B52541}" name="New formal Pre-K Partnerships Developed" dataDxfId="11"/>
    <tableColumn id="26" xr3:uid="{E190DE0C-AD39-4842-834F-DD5C1CB37C85}" name="New Formal HS/EHS Partnerships Developed" dataDxfId="10"/>
    <tableColumn id="27" xr3:uid="{28461584-DEBD-4C00-AB3C-3F826388C0FA}" name="Shared Services" dataDxfId="9"/>
    <tableColumn id="11" xr3:uid="{7EB97E14-0029-4C8A-BD2F-5075A15C7929}" name="Totals"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407B4C-F24A-42CE-BF02-C411BC301474}" name="Table1" displayName="Table1" ref="E2:E8" totalsRowShown="0" headerRowDxfId="7" dataDxfId="6">
  <autoFilter ref="E2:E8" xr:uid="{736A49A5-7B5F-4A70-BAD3-F66BA876D1AF}"/>
  <tableColumns count="1">
    <tableColumn id="1" xr3:uid="{7F635974-BE94-43E2-ADC7-506301F45A47}" name="Project Status " dataDxfId="5"/>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9E159B-92E1-4726-A6B9-A8F47B2057A7}" name="Table2" displayName="Table2" ref="A2:C31" totalsRowShown="0">
  <autoFilter ref="A2:C31" xr:uid="{3ED33070-48E9-404A-A1EC-62D131ECC278}"/>
  <tableColumns count="3">
    <tableColumn id="1" xr3:uid="{41D8A6C4-99B4-49C4-88D2-681DBAC00A1E}" name="#"/>
    <tableColumn id="3" xr3:uid="{9E872856-E459-459D-816A-53C6E16AB5A1}" name="Alpha"/>
    <tableColumn id="2" xr3:uid="{12A8458A-71EF-49DA-A4E7-2DA1FAD20CBC}" name="Board Drop-Down Selection"/>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D02644-9553-4154-B23A-A02FB0CF3D45}" name="Table3" displayName="Table3" ref="G2:G9" totalsRowShown="0" headerRowDxfId="4">
  <autoFilter ref="G2:G9" xr:uid="{7234D6FB-6A03-44EE-B4DA-2DCD41DA9D37}"/>
  <tableColumns count="1">
    <tableColumn id="1" xr3:uid="{A35C0974-D998-4696-AA35-53A4BF8531D2}" name="Eval/Assess Drop-Down"/>
  </tableColumns>
  <tableStyleInfo name="TableStyleLight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0037525-2255-4A26-94ED-07C676AB59CE}" name="Table4" displayName="Table4" ref="I2:I10" totalsRowShown="0" headerRowDxfId="3">
  <autoFilter ref="I2:I10" xr:uid="{4AEEF8E4-78E1-4A56-8128-837718796A90}"/>
  <tableColumns count="1">
    <tableColumn id="1" xr3:uid="{D6A590D5-BDF5-45C1-89F5-D51131A654EE}" name="Quality Activities Categories "/>
  </tableColumns>
  <tableStyleInfo name="TableStyleLight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089330-1A7D-415C-8141-2008562DB705}" name="Table5" displayName="Table5" ref="K2:K6" totalsRowShown="0">
  <autoFilter ref="K2:K6" xr:uid="{02E43381-FFD3-453C-B7CB-0AEEC14A1E40}"/>
  <tableColumns count="1">
    <tableColumn id="1" xr3:uid="{BAC60452-D3C9-4E6B-9F69-9E93C4DA8CD3}" name="Employed By"/>
  </tableColumns>
  <tableStyleInfo name="TableStyleLight1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6693BAB-9A5D-4AE6-9F97-4A3BD235D7D2}" name="Table58" displayName="Table58" ref="M2:M6" totalsRowShown="0">
  <autoFilter ref="M2:M6" xr:uid="{76693BAB-9A5D-4AE6-9F97-4A3BD235D7D2}"/>
  <tableColumns count="1">
    <tableColumn id="1" xr3:uid="{ED73549E-03D7-46FA-AED3-B42752CFF541}" name="Administered By"/>
  </tableColumns>
  <tableStyleInfo name="TableStyleLight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AA81910-BD52-48E1-B7D4-5F2633BF3870}" name="Table11" displayName="Table11" ref="M9:M14" totalsRowShown="0">
  <autoFilter ref="M9:M14" xr:uid="{4AA81910-BD52-48E1-B7D4-5F2633BF3870}"/>
  <tableColumns count="1">
    <tableColumn id="1" xr3:uid="{F19D5CA3-A020-4062-9AA8-BFF78D70F3C4}" name="Quarter Activity Starts"/>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5A9F89-E70A-4666-8485-690004E14DE8}" name="Table10" displayName="Table10" ref="I15:I43" totalsRowShown="0" dataDxfId="2" tableBorderDxfId="1">
  <autoFilter ref="I15:I43" xr:uid="{9E5A9F89-E70A-4666-8485-690004E14DE8}"/>
  <sortState xmlns:xlrd2="http://schemas.microsoft.com/office/spreadsheetml/2017/richdata2" ref="I16:I44">
    <sortCondition ref="I18:I44"/>
  </sortState>
  <tableColumns count="1">
    <tableColumn id="1" xr3:uid="{F4EF22C0-201D-4200-A965-F37032BF4C24}" name="Activity Type/Name" dataDxfId="0"/>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438D2E6-1A66-4359-B18B-9CB21FE5619C}" name="Table814" displayName="Table814" ref="E15:E20" totalsRowShown="0">
  <autoFilter ref="E15:E20" xr:uid="{9438D2E6-1A66-4359-B18B-9CB21FE5619C}"/>
  <tableColumns count="1">
    <tableColumn id="1" xr3:uid="{4D20C342-413E-4023-B370-F3A83B208E22}" name="Funding Type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 dT="2026-04-20T16:33:01.44" personId="{1FF555E3-EF61-4217-A36E-B8FC315E358F}" id="{BD7EDCDA-8B0F-41C4-B8FB-70116573F38D}">
    <text>Break this into 3</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09-09T12:53:21.80" personId="{1FF555E3-EF61-4217-A36E-B8FC315E358F}" id="{286802C6-EB66-49BD-8299-6735D291525B}">
    <text>format this to = selection from the instructions pg. then format the green box to = this and the sum in E</text>
  </threadedComment>
  <threadedComment ref="A1" dT="2025-09-15T17:05:29.90" personId="{508C9C0C-7E1D-45E6-B7E7-3105B7EA46D4}" id="{ABA65E97-0EE7-47BA-BB09-8168EFFDF787}" parentId="{286802C6-EB66-49BD-8299-6735D291525B}">
    <text xml:space="preserve">@Lenox,Kelsie  I have entered the numbers for FY26
</text>
    <mentions>
      <mention mentionpersonId="{4A3F754F-5688-4E9E-89E5-E76FA3E1792D}" mentionId="{99E08FB9-6060-4FF1-88F1-CF225BC83493}" startIndex="0" length="13"/>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5-07-18T12:47:32.93" personId="{68C9FAEB-E46B-4418-9CF2-17F6BBDA840A}" id="{27F29E25-B1E5-4805-961D-3159DC73E102}">
    <text>It seems like it would be helpful to parse out the elements the Board's should include; to support an easier read and ensure all elements are captured. Same for the activities. So I've split this up.</text>
  </threadedComment>
  <threadedComment ref="A4" dT="2025-07-18T12:48:20.82" personId="{68C9FAEB-E46B-4418-9CF2-17F6BBDA840A}" id="{EBE2773E-BAED-4D21-90CB-602DADFCCCA0}">
    <text>Goal would be to have on the hidden tab each of these funding totals for each board and it automatically pull that total based on the Board they select.</text>
  </threadedComment>
  <threadedComment ref="B8" dT="2025-07-18T12:52:23.73" personId="{68C9FAEB-E46B-4418-9CF2-17F6BBDA840A}" id="{3A7F2BE6-872D-41E2-855D-388A08CFC440}">
    <text>Same as with Plan Overview, split up the elements to ensure all addressed and remove need for formatting.</text>
  </threadedComment>
</ThreadedComments>
</file>

<file path=xl/threadedComments/threadedComment4.xml><?xml version="1.0" encoding="utf-8"?>
<ThreadedComments xmlns="http://schemas.microsoft.com/office/spreadsheetml/2018/threadedcomments" xmlns:x="http://schemas.openxmlformats.org/spreadsheetml/2006/main">
  <threadedComment ref="A4" dT="2025-07-18T13:22:10.69" personId="{68C9FAEB-E46B-4418-9CF2-17F6BBDA840A}" id="{6833EE3A-7A54-4D8C-A9D6-8CA804BC7623}">
    <text>Goal would be to pull from Plan for any activity that has a Q1 start in that column</text>
  </threadedComment>
  <threadedComment ref="A4" dT="2025-09-04T21:14:06.86" personId="{1FF555E3-EF61-4217-A36E-B8FC315E358F}" id="{9CA3F463-0395-4412-803E-7D3C471A3546}" parentId="{6833EE3A-7A54-4D8C-A9D6-8CA804BC7623}">
    <text xml:space="preserve">@Hill,Lindsay R  I believe the breaks in the rows on the Plan prevent this formula from being expanded to the entire column. </text>
    <mentions>
      <mention mentionpersonId="{EB5DBB55-6B61-4FAD-BABF-532C3DD88814}" mentionId="{E475DB9A-8A6B-4EA7-BF40-7E520235099C}" startIndex="0" length="15"/>
    </mentions>
  </threadedComment>
  <threadedComment ref="B4" dT="2025-07-18T13:22:22.24" personId="{68C9FAEB-E46B-4418-9CF2-17F6BBDA840A}" id="{8EE8ACA7-B10B-46CC-9045-967B34F259FB}">
    <text>Goal would be to pull from Plan for any activity that has a Q1 start in that column</text>
  </threadedComment>
  <threadedComment ref="C4" dT="2025-07-18T13:22:39.70" personId="{68C9FAEB-E46B-4418-9CF2-17F6BBDA840A}" id="{EB53F995-9DE7-447E-9E2B-F5EF78251E0B}">
    <text>Board must complete</text>
  </threadedComment>
  <threadedComment ref="D4" dT="2025-07-18T13:20:58.89" personId="{68C9FAEB-E46B-4418-9CF2-17F6BBDA840A}" id="{8C6FE277-9179-4C33-846B-6F7FA3A310F3}">
    <text>Added Started. This could help explain activities that begin implementation in the Quarter but don't have any expenditures or data to yet report. Ongoing = started in previous quarter and continues; Completed the activity Type is done for the FY.</text>
  </threadedComment>
  <threadedComment ref="D4" dT="2025-07-18T20:28:56.98" personId="{508C9C0C-7E1D-45E6-B7E7-3105B7EA46D4}" id="{48E5C0E1-8AB0-4BD0-A01E-EF2156DF0401}" parentId="{8C6FE277-9179-4C33-846B-6F7FA3A310F3}">
    <text xml:space="preserve">I like this. Good idea. @Hill,Lindsay R </text>
    <mentions>
      <mention mentionpersonId="{EB5DBB55-6B61-4FAD-BABF-532C3DD88814}" mentionId="{817229D8-637C-46C3-B239-D91F268573C7}" startIndex="24" length="15"/>
    </mentions>
  </threadedComment>
  <threadedComment ref="F4" dT="2025-07-18T13:24:20.12" personId="{68C9FAEB-E46B-4418-9CF2-17F6BBDA840A}" id="{B2749838-1390-4D9F-9C49-E4244FA4714E}">
    <text>Why does this matter for the narrative?</text>
  </threadedComment>
  <threadedComment ref="F4" dT="2025-07-22T18:18:24.01" personId="{508C9C0C-7E1D-45E6-B7E7-3105B7EA46D4}" id="{BEF60CB8-17EC-4E8A-922E-32E8BB963EBF}" parentId="{B2749838-1390-4D9F-9C49-E4244FA4714E}">
    <text>@Hill,Lindsay R leadership had asked for it to be placed in the old narrative. I assume it is to help us keep them accountable that they are using the funding the way it is outlined in the plan. Also, plans are housed in a different file online than the reports, so people who are looking at just the report will not have a way of knowing what fund were spent unless they go back to the plan file.</text>
    <mentions>
      <mention mentionpersonId="{EB5DBB55-6B61-4FAD-BABF-532C3DD88814}" mentionId="{51B5C6B7-7ED5-426D-B982-DAF3FA6B0D31}" startIndex="0" length="15"/>
    </mentions>
  </threadedComment>
  <threadedComment ref="G4" dT="2025-07-11T16:38:30.53" personId="{508C9C0C-7E1D-45E6-B7E7-3105B7EA46D4}" id="{00E1DBAC-0F8C-4654-8619-996CBB41EA65}">
    <text>Can these columns populate on another hidden sheet according to category to get totals?</text>
  </threadedComment>
  <threadedComment ref="G4" dT="2025-07-18T13:34:26.21" personId="{68C9FAEB-E46B-4418-9CF2-17F6BBDA840A}" id="{27ADBDCC-ACF9-4649-9435-2ED01FE8FE6F}" parentId="{00E1DBAC-0F8C-4654-8619-996CBB41EA65}">
    <text>We previously removed asking for quarterly expenditures because nothing matched when we compared to CDER. They report all this in CDER and might be burdensome to do quarterly. Is there a specific reason we are adding it back?</text>
  </threadedComment>
</ThreadedComments>
</file>

<file path=xl/threadedComments/threadedComment5.xml><?xml version="1.0" encoding="utf-8"?>
<ThreadedComments xmlns="http://schemas.microsoft.com/office/spreadsheetml/2018/threadedcomments" xmlns:x="http://schemas.openxmlformats.org/spreadsheetml/2006/main">
  <threadedComment ref="A28" dT="2026-04-20T16:37:08.26" personId="{1FF555E3-EF61-4217-A36E-B8FC315E358F}" id="{5B0551FE-B2D0-454C-9DD0-1C6F6AAF8C12}">
    <text>Remove</text>
  </threadedComment>
</ThreadedComments>
</file>

<file path=xl/threadedComments/threadedComment6.xml><?xml version="1.0" encoding="utf-8"?>
<ThreadedComments xmlns="http://schemas.microsoft.com/office/spreadsheetml/2018/threadedcomments" xmlns:x="http://schemas.openxmlformats.org/spreadsheetml/2006/main">
  <threadedComment ref="E23" dT="2026-06-25T17:50:41.89" personId="{508C9C0C-7E1D-45E6-B7E7-3105B7EA46D4}" id="{1916FBA7-07D7-4568-AC3F-6CF67D96752E}">
    <text xml:space="preserve">@Andrews,Kelsie  we would like to change this to add (Met, Not Met, Partially Met). Next to this, we would like a column that asks if the Board will do this activity again. </text>
    <mentions>
      <mention mentionpersonId="{C5F63676-2D6D-4984-9966-DBF5EC314E58}" mentionId="{B0A07511-C668-4691-B9B6-015F1FB06F64}" startIndex="0" length="15"/>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gi-bin/text-idx?c=ecfr&amp;SID=61750a45dfe03c1a3324694be414d0c3&amp;rgn=div5&amp;view=text&amp;node=45:1.0.1.1.55&amp;idno=4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5.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8" Type="http://schemas.openxmlformats.org/officeDocument/2006/relationships/table" Target="../tables/table13.xml"/><Relationship Id="rId13" Type="http://schemas.microsoft.com/office/2017/10/relationships/threadedComment" Target="../threadedComments/threadedComment6.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7.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7110-DDCA-459E-9F4C-E6EA4E90981D}">
  <sheetPr codeName="Sheet2">
    <tabColor theme="4" tint="0.59999389629810485"/>
  </sheetPr>
  <dimension ref="A1:E37"/>
  <sheetViews>
    <sheetView zoomScale="80" zoomScaleNormal="80" workbookViewId="0">
      <selection activeCell="B3" sqref="B3"/>
    </sheetView>
  </sheetViews>
  <sheetFormatPr defaultColWidth="8.5546875" defaultRowHeight="15.6" x14ac:dyDescent="0.3"/>
  <cols>
    <col min="1" max="1" width="25.44140625" style="2" customWidth="1"/>
    <col min="2" max="2" width="174" style="44" customWidth="1"/>
    <col min="3" max="3" width="4.44140625" style="2" customWidth="1"/>
    <col min="4" max="16383" width="0" style="2" hidden="1" customWidth="1"/>
    <col min="16384" max="16384" width="0.44140625" style="2" customWidth="1"/>
  </cols>
  <sheetData>
    <row r="1" spans="1:5" ht="25.8" x14ac:dyDescent="0.3">
      <c r="A1" s="119" t="s">
        <v>0</v>
      </c>
      <c r="B1" s="85"/>
      <c r="C1" s="59"/>
      <c r="D1" s="59"/>
      <c r="E1" s="59"/>
    </row>
    <row r="2" spans="1:5" ht="16.2" thickBot="1" x14ac:dyDescent="0.35">
      <c r="A2" s="85" t="s">
        <v>1</v>
      </c>
      <c r="B2" s="85"/>
      <c r="C2" s="59"/>
      <c r="D2" s="59"/>
      <c r="E2" s="59"/>
    </row>
    <row r="3" spans="1:5" ht="62.4" x14ac:dyDescent="0.3">
      <c r="A3" s="116" t="s">
        <v>2</v>
      </c>
      <c r="B3" s="150" t="s">
        <v>3</v>
      </c>
      <c r="C3" s="59"/>
      <c r="D3" s="59"/>
      <c r="E3" s="59"/>
    </row>
    <row r="4" spans="1:5" ht="16.2" thickBot="1" x14ac:dyDescent="0.35">
      <c r="A4" s="117" t="s">
        <v>4</v>
      </c>
      <c r="B4" s="118" t="s">
        <v>5</v>
      </c>
      <c r="C4" s="59"/>
      <c r="D4" s="59"/>
      <c r="E4" s="59"/>
    </row>
    <row r="5" spans="1:5" x14ac:dyDescent="0.3">
      <c r="A5" s="59"/>
      <c r="B5" s="60"/>
      <c r="C5" s="59"/>
      <c r="D5" s="59"/>
      <c r="E5" s="59"/>
    </row>
    <row r="6" spans="1:5" x14ac:dyDescent="0.3">
      <c r="A6" s="47" t="s">
        <v>6</v>
      </c>
      <c r="B6" s="48"/>
      <c r="C6" s="59"/>
      <c r="D6" s="59"/>
      <c r="E6" s="59"/>
    </row>
    <row r="7" spans="1:5" ht="31.2" x14ac:dyDescent="0.3">
      <c r="A7" s="115" t="s">
        <v>7</v>
      </c>
      <c r="B7" s="93" t="s">
        <v>8</v>
      </c>
      <c r="C7" s="59"/>
      <c r="D7" s="59"/>
      <c r="E7" s="59"/>
    </row>
    <row r="8" spans="1:5" ht="31.2" x14ac:dyDescent="0.3">
      <c r="A8" s="69" t="s">
        <v>9</v>
      </c>
      <c r="B8" s="20"/>
      <c r="C8" s="59"/>
      <c r="D8" s="59"/>
      <c r="E8" s="59"/>
    </row>
    <row r="9" spans="1:5" x14ac:dyDescent="0.3">
      <c r="A9" s="70" t="s">
        <v>11</v>
      </c>
      <c r="B9" s="276">
        <v>2027</v>
      </c>
      <c r="C9" s="59"/>
      <c r="D9" s="59"/>
      <c r="E9" s="59"/>
    </row>
    <row r="10" spans="1:5" x14ac:dyDescent="0.3">
      <c r="A10" s="59"/>
      <c r="B10" s="60"/>
      <c r="C10" s="59"/>
      <c r="D10" s="59"/>
      <c r="E10" s="59"/>
    </row>
    <row r="11" spans="1:5" x14ac:dyDescent="0.3">
      <c r="A11" s="71" t="s">
        <v>443</v>
      </c>
      <c r="B11" s="72"/>
      <c r="C11" s="59"/>
      <c r="D11" s="59"/>
      <c r="E11" s="59"/>
    </row>
    <row r="12" spans="1:5" x14ac:dyDescent="0.3">
      <c r="A12" s="115" t="s">
        <v>12</v>
      </c>
      <c r="B12" s="61" t="s">
        <v>13</v>
      </c>
      <c r="C12" s="59"/>
      <c r="D12" s="59"/>
      <c r="E12" s="59"/>
    </row>
    <row r="13" spans="1:5" x14ac:dyDescent="0.3">
      <c r="A13" s="115" t="s">
        <v>14</v>
      </c>
      <c r="B13" s="151" t="s">
        <v>15</v>
      </c>
      <c r="C13" s="59"/>
      <c r="D13" s="59"/>
      <c r="E13" s="59"/>
    </row>
    <row r="14" spans="1:5" ht="93.6" x14ac:dyDescent="0.3">
      <c r="A14" s="115" t="s">
        <v>16</v>
      </c>
      <c r="B14" s="93" t="s">
        <v>444</v>
      </c>
      <c r="C14" s="59"/>
      <c r="D14" s="59"/>
      <c r="E14" s="59"/>
    </row>
    <row r="15" spans="1:5" x14ac:dyDescent="0.3">
      <c r="A15" s="59"/>
      <c r="B15" s="60"/>
      <c r="C15" s="59"/>
      <c r="D15" s="59"/>
      <c r="E15" s="59"/>
    </row>
    <row r="16" spans="1:5" x14ac:dyDescent="0.3">
      <c r="A16" s="47" t="s">
        <v>445</v>
      </c>
      <c r="B16" s="48"/>
      <c r="C16" s="59"/>
      <c r="D16" s="59"/>
      <c r="E16" s="59"/>
    </row>
    <row r="17" spans="1:5" x14ac:dyDescent="0.3">
      <c r="A17" s="115" t="s">
        <v>12</v>
      </c>
      <c r="B17" s="61" t="s">
        <v>17</v>
      </c>
      <c r="C17" s="59"/>
      <c r="D17" s="59"/>
      <c r="E17" s="59"/>
    </row>
    <row r="18" spans="1:5" x14ac:dyDescent="0.3">
      <c r="A18" s="115" t="s">
        <v>14</v>
      </c>
      <c r="B18" s="151" t="s">
        <v>446</v>
      </c>
      <c r="C18" s="59"/>
      <c r="D18" s="59"/>
      <c r="E18" s="59"/>
    </row>
    <row r="19" spans="1:5" s="45" customFormat="1" ht="409.6" x14ac:dyDescent="0.3">
      <c r="A19" s="115" t="s">
        <v>16</v>
      </c>
      <c r="B19" s="93" t="s">
        <v>447</v>
      </c>
      <c r="C19" s="62"/>
      <c r="D19" s="62"/>
      <c r="E19" s="62"/>
    </row>
    <row r="20" spans="1:5" s="45" customFormat="1" ht="46.8" x14ac:dyDescent="0.3">
      <c r="A20" s="115" t="s">
        <v>18</v>
      </c>
      <c r="B20" s="93" t="s">
        <v>448</v>
      </c>
      <c r="C20" s="62"/>
      <c r="D20" s="62"/>
      <c r="E20" s="62"/>
    </row>
    <row r="21" spans="1:5" s="45" customFormat="1" hidden="1" x14ac:dyDescent="0.3">
      <c r="A21" s="49" t="s">
        <v>19</v>
      </c>
      <c r="B21" s="50">
        <f>B9-0</f>
        <v>2027</v>
      </c>
      <c r="C21" s="62"/>
      <c r="D21" s="62"/>
      <c r="E21" s="62"/>
    </row>
    <row r="22" spans="1:5" s="45" customFormat="1" hidden="1" x14ac:dyDescent="0.3">
      <c r="A22" s="49" t="s">
        <v>20</v>
      </c>
      <c r="B22" s="50">
        <f>B21-1</f>
        <v>2026</v>
      </c>
      <c r="C22" s="62"/>
      <c r="D22" s="62"/>
      <c r="E22" s="62"/>
    </row>
    <row r="23" spans="1:5" hidden="1" x14ac:dyDescent="0.3">
      <c r="A23" s="49" t="s">
        <v>21</v>
      </c>
      <c r="B23" s="51">
        <f>B22+1</f>
        <v>2027</v>
      </c>
      <c r="C23" s="59"/>
      <c r="D23" s="59"/>
      <c r="E23" s="59"/>
    </row>
    <row r="24" spans="1:5" x14ac:dyDescent="0.3">
      <c r="A24" s="49"/>
      <c r="B24" s="51"/>
      <c r="C24" s="59"/>
      <c r="D24" s="59"/>
      <c r="E24" s="59"/>
    </row>
    <row r="25" spans="1:5" x14ac:dyDescent="0.3">
      <c r="A25" s="59"/>
      <c r="B25" s="60"/>
      <c r="C25" s="59"/>
      <c r="D25" s="59"/>
      <c r="E25" s="59"/>
    </row>
    <row r="26" spans="1:5" x14ac:dyDescent="0.3">
      <c r="A26" s="47" t="s">
        <v>449</v>
      </c>
      <c r="B26" s="48"/>
      <c r="C26" s="59"/>
      <c r="D26" s="59"/>
      <c r="E26" s="59"/>
    </row>
    <row r="27" spans="1:5" x14ac:dyDescent="0.3">
      <c r="A27" s="115" t="s">
        <v>12</v>
      </c>
      <c r="B27" s="61" t="s">
        <v>22</v>
      </c>
      <c r="C27" s="59"/>
      <c r="D27" s="59"/>
      <c r="E27" s="59"/>
    </row>
    <row r="28" spans="1:5" ht="78" x14ac:dyDescent="0.3">
      <c r="A28" s="115" t="s">
        <v>14</v>
      </c>
      <c r="B28" s="61" t="s">
        <v>23</v>
      </c>
      <c r="C28" s="59"/>
      <c r="D28" s="59"/>
      <c r="E28" s="59"/>
    </row>
    <row r="29" spans="1:5" ht="135" customHeight="1" x14ac:dyDescent="0.3">
      <c r="A29" s="115" t="s">
        <v>16</v>
      </c>
      <c r="B29" s="94" t="s">
        <v>24</v>
      </c>
      <c r="C29" s="59"/>
      <c r="D29" s="59"/>
      <c r="E29" s="59"/>
    </row>
    <row r="30" spans="1:5" ht="31.2" x14ac:dyDescent="0.3">
      <c r="A30" s="115" t="s">
        <v>18</v>
      </c>
      <c r="B30" s="61" t="s">
        <v>25</v>
      </c>
      <c r="C30" s="59"/>
      <c r="D30" s="59"/>
      <c r="E30" s="59"/>
    </row>
    <row r="31" spans="1:5" x14ac:dyDescent="0.3">
      <c r="A31" s="179"/>
      <c r="B31" s="180"/>
      <c r="C31" s="59"/>
      <c r="D31" s="59"/>
      <c r="E31" s="59"/>
    </row>
    <row r="32" spans="1:5" x14ac:dyDescent="0.3">
      <c r="A32" s="47" t="s">
        <v>450</v>
      </c>
      <c r="B32" s="48"/>
      <c r="C32" s="59"/>
      <c r="D32" s="59"/>
      <c r="E32" s="59"/>
    </row>
    <row r="33" spans="1:5" x14ac:dyDescent="0.3">
      <c r="A33" s="273" t="s">
        <v>12</v>
      </c>
      <c r="B33" s="93" t="s">
        <v>453</v>
      </c>
      <c r="C33" s="59"/>
      <c r="D33" s="59"/>
      <c r="E33" s="59"/>
    </row>
    <row r="34" spans="1:5" x14ac:dyDescent="0.3">
      <c r="A34" s="273" t="s">
        <v>14</v>
      </c>
      <c r="B34" s="93" t="s">
        <v>452</v>
      </c>
      <c r="C34" s="59"/>
      <c r="D34" s="59"/>
      <c r="E34" s="59"/>
    </row>
    <row r="35" spans="1:5" ht="109.2" x14ac:dyDescent="0.3">
      <c r="A35" s="273" t="s">
        <v>16</v>
      </c>
      <c r="B35" s="93" t="s">
        <v>451</v>
      </c>
      <c r="C35" s="59"/>
      <c r="D35" s="59"/>
      <c r="E35" s="59"/>
    </row>
    <row r="36" spans="1:5" ht="31.2" x14ac:dyDescent="0.3">
      <c r="A36" s="273" t="s">
        <v>18</v>
      </c>
      <c r="B36" s="93" t="s">
        <v>26</v>
      </c>
      <c r="C36" s="59"/>
      <c r="D36" s="59"/>
      <c r="E36" s="59"/>
    </row>
    <row r="37" spans="1:5" x14ac:dyDescent="0.3">
      <c r="A37" s="59" t="s">
        <v>27</v>
      </c>
      <c r="B37" s="60"/>
      <c r="C37" s="59"/>
      <c r="D37" s="59"/>
      <c r="E37" s="59"/>
    </row>
  </sheetData>
  <dataValidations xWindow="1775" yWindow="601" count="2">
    <dataValidation type="whole" allowBlank="1" showInputMessage="1" showErrorMessage="1" sqref="B9" xr:uid="{B3A8CF72-EFE3-4094-82FD-34B87E6D980D}">
      <formula1>2021</formula1>
      <formula2>2030</formula2>
    </dataValidation>
    <dataValidation allowBlank="1" showInputMessage="1" showErrorMessage="1" prompt="enter Board name" sqref="A8:A9" xr:uid="{D0C395D9-2717-44FD-978F-F5E91C097D55}"/>
  </dataValidations>
  <hyperlinks>
    <hyperlink ref="B4" r:id="rId1" location="se45.1.98_153" xr:uid="{E9358318-4203-4E46-B74E-4004F80941ED}"/>
  </hyperlinks>
  <pageMargins left="0.25" right="0.25" top="0.94696969696969702" bottom="0.75" header="0.3" footer="0.3"/>
  <pageSetup orientation="portrait" r:id="rId2"/>
  <headerFooter>
    <oddHeader>&amp;C&amp;"-,Bold"&amp;14Child Care Quality Expenditure &amp;&amp; Activity Report
Instructions</oddHeader>
    <oddFooter>&amp;CSubmit completed plan or quarterly report to bcm@twc.texas.gov
Submit questions about content of the report to childcare.programassistance@twc.texas.gov
Page &amp;P of &amp;N_x000D_&amp;1#&amp;"Calibri"&amp;11&amp;KFF0000 Sensitive</oddFooter>
  </headerFooter>
  <rowBreaks count="1" manualBreakCount="1">
    <brk id="22" max="16383" man="1"/>
  </rowBreaks>
  <extLst>
    <ext xmlns:x14="http://schemas.microsoft.com/office/spreadsheetml/2009/9/main" uri="{CCE6A557-97BC-4b89-ADB6-D9C93CAAB3DF}">
      <x14:dataValidations xmlns:xm="http://schemas.microsoft.com/office/excel/2006/main" xWindow="1775" yWindow="601" count="1">
        <x14:dataValidation type="list" allowBlank="1" showInputMessage="1" showErrorMessage="1" prompt="Select Board from drop-down list" xr:uid="{90E3DDE8-9575-4D84-97F3-8B5B2343C1EC}">
          <x14:formula1>
            <xm:f>'Drop-Down Pick Lists'!$B$4:$B$31</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07895-95E4-49DE-BFE9-CCDDA2ACD664}">
  <sheetPr codeName="Sheet3">
    <tabColor theme="4" tint="0.59999389629810485"/>
    <pageSetUpPr fitToPage="1"/>
  </sheetPr>
  <dimension ref="A1:C49"/>
  <sheetViews>
    <sheetView zoomScale="80" zoomScaleNormal="80" workbookViewId="0">
      <selection activeCell="A2" sqref="A2"/>
    </sheetView>
  </sheetViews>
  <sheetFormatPr defaultColWidth="0" defaultRowHeight="15.6" zeroHeight="1" x14ac:dyDescent="0.3"/>
  <cols>
    <col min="1" max="1" width="41.88671875" style="57" customWidth="1"/>
    <col min="2" max="2" width="177.5546875" style="58" customWidth="1"/>
    <col min="3" max="3" width="5.44140625" style="2" customWidth="1"/>
    <col min="4" max="16384" width="8.5546875" style="2" hidden="1"/>
  </cols>
  <sheetData>
    <row r="1" spans="1:2" x14ac:dyDescent="0.3">
      <c r="A1" s="52" t="s">
        <v>28</v>
      </c>
      <c r="B1" s="53"/>
    </row>
    <row r="2" spans="1:2" ht="67.5" customHeight="1" x14ac:dyDescent="0.3">
      <c r="A2" s="90" t="s">
        <v>29</v>
      </c>
      <c r="B2" s="95" t="s">
        <v>30</v>
      </c>
    </row>
    <row r="3" spans="1:2" ht="124.8" x14ac:dyDescent="0.3">
      <c r="A3" s="90" t="s">
        <v>31</v>
      </c>
      <c r="B3" s="95" t="s">
        <v>32</v>
      </c>
    </row>
    <row r="4" spans="1:2" ht="62.4" x14ac:dyDescent="0.3">
      <c r="A4" s="90" t="s">
        <v>33</v>
      </c>
      <c r="B4" s="95" t="s">
        <v>34</v>
      </c>
    </row>
    <row r="5" spans="1:2" s="129" customFormat="1" ht="46.8" x14ac:dyDescent="0.3">
      <c r="A5" s="271" t="s">
        <v>35</v>
      </c>
      <c r="B5" s="95" t="s">
        <v>36</v>
      </c>
    </row>
    <row r="6" spans="1:2" x14ac:dyDescent="0.3">
      <c r="A6" s="68"/>
      <c r="B6" s="86"/>
    </row>
    <row r="7" spans="1:2" x14ac:dyDescent="0.3">
      <c r="A7" s="54" t="s">
        <v>37</v>
      </c>
      <c r="B7" s="55"/>
    </row>
    <row r="8" spans="1:2" x14ac:dyDescent="0.3">
      <c r="A8" s="16" t="s">
        <v>38</v>
      </c>
      <c r="B8" s="19"/>
    </row>
    <row r="9" spans="1:2" ht="46.8" x14ac:dyDescent="0.3">
      <c r="A9" s="90" t="s">
        <v>39</v>
      </c>
      <c r="B9" s="95" t="s">
        <v>454</v>
      </c>
    </row>
    <row r="10" spans="1:2" ht="234" x14ac:dyDescent="0.3">
      <c r="A10" s="90" t="s">
        <v>40</v>
      </c>
      <c r="B10" s="272" t="s">
        <v>41</v>
      </c>
    </row>
    <row r="11" spans="1:2" ht="46.8" x14ac:dyDescent="0.3">
      <c r="A11" s="90" t="s">
        <v>42</v>
      </c>
      <c r="B11" s="272" t="s">
        <v>455</v>
      </c>
    </row>
    <row r="12" spans="1:2" x14ac:dyDescent="0.3">
      <c r="A12" s="68"/>
      <c r="B12" s="86"/>
    </row>
    <row r="13" spans="1:2" x14ac:dyDescent="0.3">
      <c r="A13" s="52" t="s">
        <v>43</v>
      </c>
      <c r="B13" s="56"/>
    </row>
    <row r="14" spans="1:2" x14ac:dyDescent="0.3">
      <c r="A14" s="16" t="s">
        <v>44</v>
      </c>
      <c r="B14" s="19"/>
    </row>
    <row r="15" spans="1:2" ht="46.8" x14ac:dyDescent="0.3">
      <c r="A15" s="90" t="s">
        <v>39</v>
      </c>
      <c r="B15" s="63" t="s">
        <v>45</v>
      </c>
    </row>
    <row r="16" spans="1:2" ht="273" customHeight="1" x14ac:dyDescent="0.3">
      <c r="A16" s="90" t="s">
        <v>40</v>
      </c>
      <c r="B16" s="272" t="s">
        <v>46</v>
      </c>
    </row>
    <row r="17" spans="1:2" ht="93.6" x14ac:dyDescent="0.3">
      <c r="A17" s="90" t="s">
        <v>42</v>
      </c>
      <c r="B17" s="96" t="s">
        <v>47</v>
      </c>
    </row>
    <row r="18" spans="1:2" x14ac:dyDescent="0.3">
      <c r="A18" s="68"/>
      <c r="B18" s="86"/>
    </row>
    <row r="19" spans="1:2" x14ac:dyDescent="0.3">
      <c r="A19" s="52" t="s">
        <v>48</v>
      </c>
      <c r="B19" s="56"/>
    </row>
    <row r="20" spans="1:2" x14ac:dyDescent="0.3">
      <c r="A20" s="16" t="s">
        <v>49</v>
      </c>
      <c r="B20" s="19"/>
    </row>
    <row r="21" spans="1:2" ht="171.6" x14ac:dyDescent="0.3">
      <c r="A21" s="90" t="s">
        <v>39</v>
      </c>
      <c r="B21" s="95" t="s">
        <v>50</v>
      </c>
    </row>
    <row r="22" spans="1:2" ht="218.4" x14ac:dyDescent="0.3">
      <c r="A22" s="90" t="s">
        <v>40</v>
      </c>
      <c r="B22" s="95" t="s">
        <v>456</v>
      </c>
    </row>
    <row r="23" spans="1:2" ht="31.2" x14ac:dyDescent="0.3">
      <c r="A23" s="46" t="s">
        <v>42</v>
      </c>
      <c r="B23" s="63" t="s">
        <v>51</v>
      </c>
    </row>
    <row r="24" spans="1:2" x14ac:dyDescent="0.3">
      <c r="A24" s="68"/>
      <c r="B24" s="86"/>
    </row>
    <row r="25" spans="1:2" x14ac:dyDescent="0.3">
      <c r="A25" s="52" t="s">
        <v>52</v>
      </c>
      <c r="B25" s="56"/>
    </row>
    <row r="26" spans="1:2" x14ac:dyDescent="0.3">
      <c r="A26" s="16" t="s">
        <v>53</v>
      </c>
      <c r="B26" s="19"/>
    </row>
    <row r="27" spans="1:2" x14ac:dyDescent="0.3">
      <c r="A27" s="90" t="s">
        <v>39</v>
      </c>
      <c r="B27" s="91" t="s">
        <v>54</v>
      </c>
    </row>
    <row r="28" spans="1:2" ht="124.8" x14ac:dyDescent="0.3">
      <c r="A28" s="90" t="s">
        <v>40</v>
      </c>
      <c r="B28" s="95" t="s">
        <v>55</v>
      </c>
    </row>
    <row r="29" spans="1:2" ht="78" x14ac:dyDescent="0.3">
      <c r="A29" s="90" t="s">
        <v>42</v>
      </c>
      <c r="B29" s="91" t="s">
        <v>56</v>
      </c>
    </row>
    <row r="30" spans="1:2" x14ac:dyDescent="0.3">
      <c r="A30" s="68"/>
      <c r="B30" s="86"/>
    </row>
    <row r="31" spans="1:2" x14ac:dyDescent="0.3">
      <c r="A31" s="52" t="s">
        <v>57</v>
      </c>
      <c r="B31" s="56"/>
    </row>
    <row r="32" spans="1:2" x14ac:dyDescent="0.3">
      <c r="A32" s="16" t="s">
        <v>58</v>
      </c>
      <c r="B32" s="19"/>
    </row>
    <row r="33" spans="1:2" x14ac:dyDescent="0.3">
      <c r="A33" s="46" t="s">
        <v>39</v>
      </c>
      <c r="B33" s="63" t="s">
        <v>54</v>
      </c>
    </row>
    <row r="34" spans="1:2" ht="93.6" x14ac:dyDescent="0.3">
      <c r="A34" s="90" t="s">
        <v>40</v>
      </c>
      <c r="B34" s="272" t="s">
        <v>59</v>
      </c>
    </row>
    <row r="35" spans="1:2" ht="46.8" x14ac:dyDescent="0.3">
      <c r="A35" s="46" t="s">
        <v>42</v>
      </c>
      <c r="B35" s="63" t="s">
        <v>60</v>
      </c>
    </row>
    <row r="36" spans="1:2" x14ac:dyDescent="0.3">
      <c r="A36" s="68"/>
      <c r="B36" s="86"/>
    </row>
    <row r="37" spans="1:2" x14ac:dyDescent="0.3">
      <c r="A37" s="52" t="s">
        <v>61</v>
      </c>
      <c r="B37" s="56"/>
    </row>
    <row r="38" spans="1:2" x14ac:dyDescent="0.3">
      <c r="A38" s="16" t="s">
        <v>62</v>
      </c>
      <c r="B38" s="19"/>
    </row>
    <row r="39" spans="1:2" x14ac:dyDescent="0.3">
      <c r="A39" s="46" t="s">
        <v>39</v>
      </c>
      <c r="B39" s="63" t="s">
        <v>54</v>
      </c>
    </row>
    <row r="40" spans="1:2" ht="46.8" x14ac:dyDescent="0.3">
      <c r="A40" s="90" t="s">
        <v>40</v>
      </c>
      <c r="B40" s="95" t="s">
        <v>63</v>
      </c>
    </row>
    <row r="41" spans="1:2" x14ac:dyDescent="0.3">
      <c r="A41" s="46" t="s">
        <v>42</v>
      </c>
      <c r="B41" s="91" t="s">
        <v>64</v>
      </c>
    </row>
    <row r="42" spans="1:2" x14ac:dyDescent="0.3">
      <c r="A42" s="68"/>
      <c r="B42" s="86"/>
    </row>
    <row r="43" spans="1:2" x14ac:dyDescent="0.3">
      <c r="A43" s="52" t="s">
        <v>65</v>
      </c>
      <c r="B43" s="55"/>
    </row>
    <row r="44" spans="1:2" x14ac:dyDescent="0.3">
      <c r="A44" s="22" t="s">
        <v>66</v>
      </c>
      <c r="B44" s="21"/>
    </row>
    <row r="45" spans="1:2" ht="88.5" customHeight="1" x14ac:dyDescent="0.3">
      <c r="A45" s="90" t="s">
        <v>39</v>
      </c>
      <c r="B45" s="63" t="s">
        <v>67</v>
      </c>
    </row>
    <row r="46" spans="1:2" ht="280.8" x14ac:dyDescent="0.3">
      <c r="A46" s="90" t="s">
        <v>40</v>
      </c>
      <c r="B46" s="95" t="s">
        <v>68</v>
      </c>
    </row>
    <row r="47" spans="1:2" ht="174.75" customHeight="1" x14ac:dyDescent="0.3">
      <c r="A47" s="90" t="s">
        <v>42</v>
      </c>
      <c r="B47" s="91" t="s">
        <v>69</v>
      </c>
    </row>
    <row r="48" spans="1:2" x14ac:dyDescent="0.3">
      <c r="A48" s="68" t="s">
        <v>27</v>
      </c>
      <c r="B48" s="86"/>
    </row>
    <row r="49" x14ac:dyDescent="0.3"/>
  </sheetData>
  <pageMargins left="0.25" right="0.2216117216117216" top="0.80774853801169588" bottom="0.75" header="0.3" footer="0.3"/>
  <pageSetup scale="46" fitToHeight="0" orientation="portrait" r:id="rId1"/>
  <headerFooter>
    <oddHeader>&amp;C&amp;"-,Bold"&amp;14Child Care Quality Expenditure &amp;&amp; Activity Report
Examples &amp;&amp; Definitions</oddHeader>
    <oddFooter>&amp;CPage &amp;P of &amp;N_x000D_&amp;1#&amp;"Calibri"&amp;11&amp;KFF0000 Sensitive</oddFooter>
  </headerFooter>
  <rowBreaks count="2" manualBreakCount="2">
    <brk id="18" max="16383" man="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D07D6-BF97-4E58-AA1F-796A36C18A65}">
  <sheetPr codeName="Sheet4">
    <tabColor theme="5" tint="0.59999389629810485"/>
  </sheetPr>
  <dimension ref="A1:H25"/>
  <sheetViews>
    <sheetView tabSelected="1" workbookViewId="0">
      <selection activeCell="E24" sqref="E24"/>
    </sheetView>
  </sheetViews>
  <sheetFormatPr defaultRowHeight="14.4" x14ac:dyDescent="0.3"/>
  <cols>
    <col min="1" max="1" width="34" customWidth="1"/>
    <col min="2" max="2" width="20.5546875" customWidth="1"/>
    <col min="3" max="3" width="12" customWidth="1"/>
    <col min="4" max="4" width="12.5546875" customWidth="1"/>
    <col min="5" max="5" width="12" customWidth="1"/>
    <col min="6" max="6" width="29.44140625" customWidth="1"/>
    <col min="7" max="7" width="45" customWidth="1"/>
    <col min="8" max="8" width="16" customWidth="1"/>
  </cols>
  <sheetData>
    <row r="1" spans="1:8" s="111" customFormat="1" ht="25.8" x14ac:dyDescent="0.5">
      <c r="A1" s="113">
        <f>Instructions!$B$8</f>
        <v>0</v>
      </c>
    </row>
    <row r="2" spans="1:8" s="111" customFormat="1" ht="25.8" x14ac:dyDescent="0.5">
      <c r="A2" s="112" t="str">
        <f>CONCATENATE("FFY ", Instructions!$B$9, " Texas Rising Star Staff")</f>
        <v>FFY 2027 Texas Rising Star Staff</v>
      </c>
    </row>
    <row r="3" spans="1:8" ht="7.5" customHeight="1" x14ac:dyDescent="0.3">
      <c r="A3" s="73"/>
      <c r="B3" s="73"/>
      <c r="C3" s="73"/>
      <c r="D3" s="73"/>
      <c r="E3" s="73"/>
      <c r="F3" s="73"/>
      <c r="G3" s="73"/>
      <c r="H3" s="73"/>
    </row>
    <row r="4" spans="1:8" ht="28.8" x14ac:dyDescent="0.3">
      <c r="A4" s="84" t="s">
        <v>70</v>
      </c>
      <c r="B4" s="84" t="s">
        <v>71</v>
      </c>
      <c r="C4" s="84" t="s">
        <v>72</v>
      </c>
      <c r="D4" s="84" t="s">
        <v>73</v>
      </c>
      <c r="E4" s="84" t="s">
        <v>74</v>
      </c>
      <c r="F4" s="84" t="s">
        <v>75</v>
      </c>
      <c r="G4" s="84" t="s">
        <v>76</v>
      </c>
      <c r="H4" s="84" t="s">
        <v>77</v>
      </c>
    </row>
    <row r="5" spans="1:8" x14ac:dyDescent="0.3">
      <c r="A5" s="108"/>
      <c r="B5" s="108"/>
      <c r="C5" s="274"/>
      <c r="D5" s="275"/>
      <c r="E5" s="275"/>
      <c r="F5" s="82" t="s">
        <v>78</v>
      </c>
      <c r="G5" s="169"/>
      <c r="H5" s="83"/>
    </row>
    <row r="6" spans="1:8" x14ac:dyDescent="0.3">
      <c r="A6" s="108"/>
      <c r="B6" s="108"/>
      <c r="C6" s="274"/>
      <c r="D6" s="275"/>
      <c r="E6" s="275"/>
      <c r="F6" s="82" t="s">
        <v>78</v>
      </c>
      <c r="G6" s="169"/>
      <c r="H6" s="83"/>
    </row>
    <row r="7" spans="1:8" x14ac:dyDescent="0.3">
      <c r="A7" s="108"/>
      <c r="B7" s="108"/>
      <c r="C7" s="274"/>
      <c r="D7" s="275"/>
      <c r="E7" s="275"/>
      <c r="F7" s="82" t="s">
        <v>78</v>
      </c>
      <c r="G7" s="169"/>
      <c r="H7" s="83"/>
    </row>
    <row r="8" spans="1:8" x14ac:dyDescent="0.3">
      <c r="A8" s="108"/>
      <c r="B8" s="108"/>
      <c r="C8" s="274"/>
      <c r="D8" s="275"/>
      <c r="E8" s="275"/>
      <c r="F8" s="82" t="s">
        <v>78</v>
      </c>
      <c r="G8" s="169"/>
      <c r="H8" s="83"/>
    </row>
    <row r="9" spans="1:8" x14ac:dyDescent="0.3">
      <c r="A9" s="108"/>
      <c r="B9" s="108"/>
      <c r="C9" s="274"/>
      <c r="D9" s="275"/>
      <c r="E9" s="275"/>
      <c r="F9" s="82" t="s">
        <v>78</v>
      </c>
      <c r="G9" s="169"/>
      <c r="H9" s="83"/>
    </row>
    <row r="10" spans="1:8" x14ac:dyDescent="0.3">
      <c r="A10" s="108"/>
      <c r="B10" s="108"/>
      <c r="C10" s="274"/>
      <c r="D10" s="275"/>
      <c r="E10" s="275"/>
      <c r="F10" s="82" t="s">
        <v>78</v>
      </c>
      <c r="G10" s="169"/>
      <c r="H10" s="83"/>
    </row>
    <row r="11" spans="1:8" x14ac:dyDescent="0.3">
      <c r="A11" s="108"/>
      <c r="B11" s="108"/>
      <c r="C11" s="274"/>
      <c r="D11" s="275"/>
      <c r="E11" s="275"/>
      <c r="F11" s="82" t="s">
        <v>78</v>
      </c>
      <c r="G11" s="169"/>
      <c r="H11" s="83"/>
    </row>
    <row r="12" spans="1:8" x14ac:dyDescent="0.3">
      <c r="A12" s="108"/>
      <c r="B12" s="108"/>
      <c r="C12" s="274"/>
      <c r="D12" s="275"/>
      <c r="E12" s="275"/>
      <c r="F12" s="82" t="s">
        <v>78</v>
      </c>
      <c r="G12" s="169"/>
      <c r="H12" s="83"/>
    </row>
    <row r="13" spans="1:8" x14ac:dyDescent="0.3">
      <c r="A13" s="108"/>
      <c r="B13" s="108"/>
      <c r="C13" s="274"/>
      <c r="D13" s="275"/>
      <c r="E13" s="275"/>
      <c r="F13" s="82" t="s">
        <v>78</v>
      </c>
      <c r="G13" s="109"/>
      <c r="H13" s="83"/>
    </row>
    <row r="14" spans="1:8" x14ac:dyDescent="0.3">
      <c r="A14" s="108"/>
      <c r="B14" s="108"/>
      <c r="C14" s="274"/>
      <c r="D14" s="275"/>
      <c r="E14" s="275"/>
      <c r="F14" s="82" t="s">
        <v>78</v>
      </c>
      <c r="G14" s="109"/>
      <c r="H14" s="83"/>
    </row>
    <row r="15" spans="1:8" x14ac:dyDescent="0.3">
      <c r="A15" s="108"/>
      <c r="B15" s="108"/>
      <c r="C15" s="274"/>
      <c r="D15" s="275"/>
      <c r="E15" s="275"/>
      <c r="F15" s="82" t="s">
        <v>78</v>
      </c>
      <c r="G15" s="82"/>
      <c r="H15" s="83"/>
    </row>
    <row r="16" spans="1:8" x14ac:dyDescent="0.3">
      <c r="A16" s="108"/>
      <c r="B16" s="108"/>
      <c r="C16" s="274"/>
      <c r="D16" s="275"/>
      <c r="E16" s="275"/>
      <c r="F16" s="82" t="s">
        <v>78</v>
      </c>
      <c r="G16" s="82"/>
      <c r="H16" s="83"/>
    </row>
    <row r="17" spans="1:8" ht="9" customHeight="1" x14ac:dyDescent="0.3">
      <c r="A17" s="73"/>
      <c r="B17" s="73"/>
      <c r="C17" s="73"/>
      <c r="D17" s="73"/>
      <c r="E17" s="73"/>
      <c r="F17" s="73"/>
      <c r="G17" s="73"/>
      <c r="H17" s="73"/>
    </row>
    <row r="18" spans="1:8" x14ac:dyDescent="0.3">
      <c r="A18" s="152" t="s">
        <v>79</v>
      </c>
      <c r="B18" s="152" t="s">
        <v>54</v>
      </c>
      <c r="C18" s="152" t="s">
        <v>54</v>
      </c>
      <c r="D18" s="153">
        <f>SUM(D5:D16)</f>
        <v>0</v>
      </c>
      <c r="E18" s="153">
        <f>SUM(E5:E16)</f>
        <v>0</v>
      </c>
    </row>
    <row r="20" spans="1:8" ht="9.75" customHeight="1" thickBot="1" x14ac:dyDescent="0.35">
      <c r="E20" s="10"/>
    </row>
    <row r="21" spans="1:8" ht="18" x14ac:dyDescent="0.3">
      <c r="A21" s="74" t="s">
        <v>80</v>
      </c>
      <c r="B21" s="75"/>
    </row>
    <row r="22" spans="1:8" x14ac:dyDescent="0.3">
      <c r="A22" s="76" t="s">
        <v>81</v>
      </c>
      <c r="B22" s="77" t="s">
        <v>82</v>
      </c>
    </row>
    <row r="23" spans="1:8" x14ac:dyDescent="0.3">
      <c r="A23" s="78" t="s">
        <v>83</v>
      </c>
      <c r="B23" s="80">
        <v>0</v>
      </c>
    </row>
    <row r="24" spans="1:8" ht="15" thickBot="1" x14ac:dyDescent="0.35">
      <c r="A24" s="79" t="s">
        <v>84</v>
      </c>
      <c r="B24" s="81">
        <v>0</v>
      </c>
    </row>
    <row r="25" spans="1:8" x14ac:dyDescent="0.3">
      <c r="A25" s="154" t="s">
        <v>85</v>
      </c>
      <c r="B25" s="153">
        <f>SUM(B23:B24)</f>
        <v>0</v>
      </c>
    </row>
  </sheetData>
  <sortState xmlns:xlrd2="http://schemas.microsoft.com/office/spreadsheetml/2017/richdata2" ref="A6:H12">
    <sortCondition ref="A5:A12"/>
  </sortState>
  <dataValidations xWindow="1240" yWindow="625" count="8">
    <dataValidation allowBlank="1" showInputMessage="1" showErrorMessage="1" promptTitle="Email" prompt="Input the staff member's email address" sqref="G5:G10 G13:G16" xr:uid="{134FB443-1659-4F98-A471-1A6F1CBC609F}"/>
    <dataValidation allowBlank="1" showInputMessage="1" showErrorMessage="1" promptTitle="Number of Vacancies" prompt="Report the number of or percentage of FTEs for this role that is budgeted for by the Board but is currently vacant" sqref="B23:B24" xr:uid="{13D42308-FFDA-4546-B1EC-9B6C5D1F2507}"/>
    <dataValidation allowBlank="1" showInputMessage="1" showErrorMessage="1" promptTitle="Staff Name" prompt="Input staff member's first and last name" sqref="A5:A16" xr:uid="{6264F345-B4C0-42B6-A5DD-99ABA1CEA35C}"/>
    <dataValidation allowBlank="1" showInputMessage="1" showErrorMessage="1" promptTitle="Job Title/Position" prompt="Input the staff member's job title or position" sqref="B5:B16" xr:uid="{355F5A0D-5278-4260-A38A-38DEBE8C053F}"/>
    <dataValidation allowBlank="1" showInputMessage="1" showErrorMessage="1" promptTitle="Date of Hire" prompt="Input the staff member's date of hire" sqref="C5:C16" xr:uid="{8BA72D73-1097-41A5-9091-44C12F6BED06}"/>
    <dataValidation allowBlank="1" showInputMessage="1" showErrorMessage="1" promptTitle="Termination Date" prompt="Input the staff member's date of termination" sqref="H5:H16" xr:uid="{EBBDD125-7ADD-4612-A8E2-28A90F2CE012}"/>
    <dataValidation allowBlank="1" showInputMessage="1" showErrorMessage="1" promptTitle="Other" prompt="Denote what percentage of a FTE this staff conducts this role" sqref="E5:E16" xr:uid="{26E15638-A2E9-4E13-9E85-C66A008B996F}"/>
    <dataValidation allowBlank="1" showInputMessage="1" showErrorMessage="1" promptTitle="Mentor FTE" prompt="Denote what percentage of a FTE this staff conducts this role" sqref="D5:D16" xr:uid="{7423988C-9FCC-4B1B-909C-A293CEDB3E03}"/>
  </dataValidations>
  <pageMargins left="0.7" right="0.7" top="0.75" bottom="0.75" header="0.3" footer="0.3"/>
  <headerFooter>
    <oddFooter>&amp;C_x000D_&amp;1#&amp;"Calibri"&amp;11&amp;KFF0000 Sensitive</oddFooter>
  </headerFooter>
  <ignoredErrors>
    <ignoredError sqref="E18" formulaRange="1"/>
  </ignoredErrors>
  <extLst>
    <ext xmlns:x14="http://schemas.microsoft.com/office/spreadsheetml/2009/9/main" uri="{CCE6A557-97BC-4b89-ADB6-D9C93CAAB3DF}">
      <x14:dataValidations xmlns:xm="http://schemas.microsoft.com/office/excel/2006/main" xWindow="1240" yWindow="625" count="2">
        <x14:dataValidation type="list" allowBlank="1" showInputMessage="1" showErrorMessage="1" xr:uid="{2E6AD160-C725-46E2-AC0A-73FE643F0661}">
          <x14:formula1>
            <xm:f>'Drop-Down Pick Lists'!$C$3:$C$31</xm:f>
          </x14:formula1>
          <xm:sqref>A1</xm:sqref>
        </x14:dataValidation>
        <x14:dataValidation type="list" allowBlank="1" showInputMessage="1" showErrorMessage="1" prompt="Select One" xr:uid="{5C652743-8492-46B2-A822-B9056E52048A}">
          <x14:formula1>
            <xm:f>'Drop-Down Pick Lists'!$K$3:$K$6</xm:f>
          </x14:formula1>
          <xm:sqref>F5:F16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984F-AF3F-4ABD-A316-0BAB08F0EE33}">
  <sheetPr>
    <tabColor theme="5" tint="-0.249977111117893"/>
    <pageSetUpPr fitToPage="1"/>
  </sheetPr>
  <dimension ref="A1:AF68"/>
  <sheetViews>
    <sheetView topLeftCell="E4" zoomScale="70" zoomScaleNormal="70" workbookViewId="0">
      <selection activeCell="N5" sqref="N5"/>
    </sheetView>
  </sheetViews>
  <sheetFormatPr defaultColWidth="0" defaultRowHeight="33.6" customHeight="1" zeroHeight="1" x14ac:dyDescent="0.35"/>
  <cols>
    <col min="1" max="1" width="56.5546875" style="584" customWidth="1"/>
    <col min="2" max="2" width="70.44140625" style="585" customWidth="1"/>
    <col min="3" max="3" width="27.44140625" style="586" customWidth="1"/>
    <col min="4" max="4" width="34.109375" style="589" customWidth="1"/>
    <col min="5" max="5" width="29.6640625" style="587" customWidth="1"/>
    <col min="6" max="6" width="54.5546875" style="588" customWidth="1"/>
    <col min="7" max="7" width="32.88671875" style="595" customWidth="1"/>
    <col min="8" max="8" width="41.6640625" style="595" customWidth="1"/>
    <col min="9" max="9" width="94.88671875" style="569" customWidth="1"/>
    <col min="10" max="10" width="33.33203125" style="562" bestFit="1" customWidth="1"/>
    <col min="11" max="16377" width="9" style="283" customWidth="1"/>
    <col min="16378" max="16378" width="13.5546875" style="283" customWidth="1"/>
    <col min="16379" max="16379" width="21.88671875" style="283" customWidth="1"/>
    <col min="16380" max="16380" width="36.88671875" style="283" customWidth="1"/>
    <col min="16381" max="16381" width="33" style="283" customWidth="1"/>
    <col min="16382" max="16382" width="26.88671875" style="283" customWidth="1"/>
    <col min="16383" max="16384" width="52.5546875" style="283" customWidth="1"/>
  </cols>
  <sheetData>
    <row r="1" spans="1:11" s="553" customFormat="1" ht="22.8" hidden="1" x14ac:dyDescent="0.3">
      <c r="A1" s="514"/>
      <c r="B1" s="666"/>
      <c r="C1" s="666"/>
      <c r="D1" s="515"/>
      <c r="E1" s="515"/>
      <c r="F1" s="516"/>
      <c r="G1" s="515"/>
      <c r="H1" s="517"/>
      <c r="I1" s="514"/>
    </row>
    <row r="2" spans="1:11" s="554" customFormat="1" ht="22.8" hidden="1" x14ac:dyDescent="0.3">
      <c r="A2" s="518"/>
      <c r="B2" s="519"/>
      <c r="C2" s="519"/>
      <c r="D2" s="519"/>
      <c r="E2" s="519"/>
      <c r="F2" s="520"/>
      <c r="G2" s="519"/>
      <c r="H2" s="521"/>
      <c r="I2" s="518"/>
    </row>
    <row r="3" spans="1:11" s="555" customFormat="1" ht="22.5" hidden="1" customHeight="1" x14ac:dyDescent="0.3">
      <c r="A3" s="511" t="s">
        <v>86</v>
      </c>
      <c r="B3" s="667"/>
      <c r="C3" s="667"/>
      <c r="D3" s="512"/>
      <c r="E3" s="512"/>
      <c r="F3" s="513"/>
      <c r="G3" s="512"/>
      <c r="H3" s="522"/>
      <c r="I3" s="518"/>
    </row>
    <row r="4" spans="1:11" s="196" customFormat="1" ht="53.1" customHeight="1" x14ac:dyDescent="0.4">
      <c r="A4" s="684" t="s">
        <v>87</v>
      </c>
      <c r="B4" s="685" t="s">
        <v>88</v>
      </c>
      <c r="C4" s="685" t="s">
        <v>89</v>
      </c>
      <c r="D4" s="683" t="s">
        <v>90</v>
      </c>
      <c r="E4" s="683" t="s">
        <v>91</v>
      </c>
      <c r="F4" s="686" t="s">
        <v>92</v>
      </c>
      <c r="G4" s="686" t="s">
        <v>93</v>
      </c>
      <c r="H4" s="686" t="s">
        <v>94</v>
      </c>
      <c r="I4" s="686" t="s">
        <v>95</v>
      </c>
      <c r="J4" s="686" t="s">
        <v>96</v>
      </c>
      <c r="K4" s="611"/>
    </row>
    <row r="5" spans="1:11" s="196" customFormat="1" ht="331.2" customHeight="1" x14ac:dyDescent="0.3">
      <c r="A5" s="694" t="s">
        <v>97</v>
      </c>
      <c r="B5" s="665">
        <f>Instructions!B9</f>
        <v>2027</v>
      </c>
      <c r="C5" s="664">
        <f>Instructions!$B$8</f>
        <v>0</v>
      </c>
      <c r="D5" s="662">
        <f>SUM(Table18[Total Planned])</f>
        <v>0</v>
      </c>
      <c r="E5" s="662" t="e">
        <f>(J8+J9+J10)</f>
        <v>#N/A</v>
      </c>
      <c r="F5" s="556"/>
      <c r="G5" s="556"/>
      <c r="H5" s="556"/>
      <c r="I5" s="557"/>
      <c r="J5" s="556"/>
      <c r="K5" s="611"/>
    </row>
    <row r="6" spans="1:11" ht="42" customHeight="1" x14ac:dyDescent="0.3">
      <c r="A6" s="558"/>
      <c r="B6" s="559"/>
      <c r="C6" s="283"/>
      <c r="D6" s="283"/>
      <c r="E6" s="283"/>
      <c r="F6" s="560"/>
      <c r="G6" s="283"/>
      <c r="H6" s="561"/>
      <c r="I6" s="283"/>
      <c r="J6" s="283"/>
    </row>
    <row r="7" spans="1:11" ht="76.5" customHeight="1" x14ac:dyDescent="0.3">
      <c r="A7" s="676" t="s">
        <v>98</v>
      </c>
      <c r="B7" s="677" t="s">
        <v>99</v>
      </c>
      <c r="C7" s="677" t="s">
        <v>100</v>
      </c>
      <c r="D7" s="677" t="s">
        <v>101</v>
      </c>
      <c r="E7" s="677" t="s">
        <v>102</v>
      </c>
      <c r="F7" s="678" t="s">
        <v>57</v>
      </c>
      <c r="G7" s="679" t="s">
        <v>103</v>
      </c>
      <c r="H7" s="679" t="s">
        <v>104</v>
      </c>
      <c r="I7" s="682" t="s">
        <v>105</v>
      </c>
      <c r="J7" s="682" t="s">
        <v>106</v>
      </c>
      <c r="K7" s="612"/>
    </row>
    <row r="8" spans="1:11" s="555" customFormat="1" ht="20.100000000000001" customHeight="1" x14ac:dyDescent="0.3">
      <c r="A8" s="528" t="s">
        <v>107</v>
      </c>
      <c r="B8" s="523">
        <f>SUMIFS(C18:C67,A18:A67,B7,D18:D67,A8)</f>
        <v>0</v>
      </c>
      <c r="C8" s="523">
        <f>SUMIFS(C18:C67,A18:A67,C7,D18:D67,A8)</f>
        <v>0</v>
      </c>
      <c r="D8" s="523">
        <f>SUMIFS(C18:C67,A18:A67,D7,D18:D67,A8)</f>
        <v>0</v>
      </c>
      <c r="E8" s="523">
        <f>SUMIFS(C18:C67,A18:A67,E7,D18:D67,A8)</f>
        <v>0</v>
      </c>
      <c r="F8" s="523">
        <f>SUMIFS(C18:C67,A18:A67,F7,D18:D67,A8)</f>
        <v>0</v>
      </c>
      <c r="G8" s="523">
        <f>SUMIFS(C18:C67,A18:A67,G7,D18:D67,A8)</f>
        <v>0</v>
      </c>
      <c r="H8" s="523">
        <f>SUMIFS(C18:C67,A18:A67,H7,D18:D67,A8)</f>
        <v>0</v>
      </c>
      <c r="I8" s="523">
        <f>SUM(Table18[[#This Row],[Infant &amp; Toddler]:[Other (Shared Services, Pre-K Partnerships) ]])</f>
        <v>0</v>
      </c>
      <c r="J8" s="523" t="e">
        <f>_xlfn.XLOOKUP(C5,'Hidden Figures'!A2:A29,'Hidden Figures'!B2:B29)</f>
        <v>#N/A</v>
      </c>
      <c r="K8" s="613"/>
    </row>
    <row r="9" spans="1:11" s="562" customFormat="1" ht="20.100000000000001" customHeight="1" x14ac:dyDescent="0.3">
      <c r="A9" s="527" t="s">
        <v>108</v>
      </c>
      <c r="B9" s="523">
        <f>SUMIFS(C18:C67,A18:A67,B7,D18:D67,A9)</f>
        <v>0</v>
      </c>
      <c r="C9" s="523">
        <f>SUMIFS(C18:C67,A18:A67,C7,D18:D67,A9)</f>
        <v>0</v>
      </c>
      <c r="D9" s="523">
        <f>SUMIFS(C18:C67,A18:A67,D7,D18:D67,A9)</f>
        <v>0</v>
      </c>
      <c r="E9" s="523">
        <f>SUMIFS(C18:C67,A18:A67,E7,D18:D67,A9)</f>
        <v>0</v>
      </c>
      <c r="F9" s="523">
        <f>SUMIFS(C18:C67,A18:A67,F7,D18:D67,A9)</f>
        <v>0</v>
      </c>
      <c r="G9" s="523">
        <f>SUMIFS(C18:C67,A18:A67,G7,D18:D67,A9)</f>
        <v>0</v>
      </c>
      <c r="H9" s="523">
        <f>SUMIFS(C18:C67,A18:A67,H7,D18:D67,A9)</f>
        <v>0</v>
      </c>
      <c r="I9" s="523">
        <f>SUM(Table18[[#This Row],[Infant &amp; Toddler]:[Other (Shared Services, Pre-K Partnerships) ]])</f>
        <v>0</v>
      </c>
      <c r="J9" s="523" t="e">
        <f>_xlfn.XLOOKUP(C5,'Hidden Figures'!A2:A29,'Hidden Figures'!C2:C29)</f>
        <v>#N/A</v>
      </c>
      <c r="K9" s="605"/>
    </row>
    <row r="10" spans="1:11" ht="20.100000000000001" customHeight="1" x14ac:dyDescent="0.3">
      <c r="A10" s="528" t="s">
        <v>109</v>
      </c>
      <c r="B10" s="523">
        <f>SUMIFS(C18:C67,A18:A67,B7,D18:D67,A10)</f>
        <v>0</v>
      </c>
      <c r="C10" s="523">
        <f>SUMIFS(C18:C67,A18:A67,C7,D18:D67,A10)</f>
        <v>0</v>
      </c>
      <c r="D10" s="523">
        <f>SUMIFS(C18:C67,A18:A67,D7,D18:D67,A10)</f>
        <v>0</v>
      </c>
      <c r="E10" s="523">
        <f>SUMIFS(C18:C67,A18:A67,E7,D18:D67,A10)</f>
        <v>0</v>
      </c>
      <c r="F10" s="523">
        <f>SUMIFS(C18:C67,A18:A67,F7,D18:D67,A10)</f>
        <v>0</v>
      </c>
      <c r="G10" s="523">
        <f>SUMIFS(C18:C67,A18:A67,G7,D18:D67,A10)</f>
        <v>0</v>
      </c>
      <c r="H10" s="523">
        <f>SUMIFS(C18:C67,A18:A67,H7,D18:D67,A10)</f>
        <v>0</v>
      </c>
      <c r="I10" s="523">
        <f>SUM(Table18[[#This Row],[Infant &amp; Toddler]:[Other (Shared Services, Pre-K Partnerships) ]])</f>
        <v>0</v>
      </c>
      <c r="J10" s="523" t="e">
        <f>_xlfn.XLOOKUP(C5,'Hidden Figures'!I2:I29,'Hidden Figures'!K2:K29)</f>
        <v>#N/A</v>
      </c>
      <c r="K10" s="612"/>
    </row>
    <row r="11" spans="1:11" s="563" customFormat="1" ht="20.100000000000001" customHeight="1" x14ac:dyDescent="0.3">
      <c r="A11" s="528" t="s">
        <v>110</v>
      </c>
      <c r="B11" s="523">
        <f>SUMIFS(C18:C67,A18:A67,B7,D18:D67,A11)</f>
        <v>0</v>
      </c>
      <c r="C11" s="523">
        <f>SUMIFS(C18:C67,A18:A67,C7,D18:D67,A11)</f>
        <v>0</v>
      </c>
      <c r="D11" s="523">
        <f>SUMIFS(C18:C67,A18:A67,D7,D18:D67,A11)</f>
        <v>0</v>
      </c>
      <c r="E11" s="523">
        <f>SUMIFS(C18:C67,A18:A67,E7,D18:D67,A11)</f>
        <v>0</v>
      </c>
      <c r="F11" s="523">
        <f>SUMIFS(C18:C67,A18:A67,F7,D18:D67,A11)</f>
        <v>0</v>
      </c>
      <c r="G11" s="523">
        <f>SUMIFS(C18:C67,A18:A67,G7,D18:D67,A11)</f>
        <v>0</v>
      </c>
      <c r="H11" s="523">
        <f>SUMIFS(C18:C67,A18:A67,H7,D18:D67,A11)</f>
        <v>0</v>
      </c>
      <c r="I11" s="523">
        <f>SUM(Table18[[#This Row],[Infant &amp; Toddler]:[Other (Shared Services, Pre-K Partnerships) ]])</f>
        <v>0</v>
      </c>
      <c r="J11" s="523">
        <v>0</v>
      </c>
      <c r="K11" s="614"/>
    </row>
    <row r="12" spans="1:11" ht="20.100000000000001" customHeight="1" x14ac:dyDescent="0.3">
      <c r="A12" s="524" t="s">
        <v>105</v>
      </c>
      <c r="B12" s="525">
        <f>SUM(B8:B11)</f>
        <v>0</v>
      </c>
      <c r="C12" s="525">
        <f t="shared" ref="C12:H12" si="0">SUM(C8:C11)</f>
        <v>0</v>
      </c>
      <c r="D12" s="525">
        <f t="shared" si="0"/>
        <v>0</v>
      </c>
      <c r="E12" s="525">
        <f t="shared" si="0"/>
        <v>0</v>
      </c>
      <c r="F12" s="523">
        <f t="shared" si="0"/>
        <v>0</v>
      </c>
      <c r="G12" s="523">
        <f t="shared" si="0"/>
        <v>0</v>
      </c>
      <c r="H12" s="523">
        <f t="shared" si="0"/>
        <v>0</v>
      </c>
      <c r="I12" s="523">
        <f>SUM(Table18[[#This Row],[Infant &amp; Toddler]:[Other (Shared Services, Pre-K Partnerships) ]])</f>
        <v>0</v>
      </c>
      <c r="J12" s="523" t="e">
        <f>SUBTOTAL(109,J8:J11)</f>
        <v>#N/A</v>
      </c>
      <c r="K12" s="612"/>
    </row>
    <row r="13" spans="1:11" s="563" customFormat="1" ht="18" x14ac:dyDescent="0.3">
      <c r="A13" s="564"/>
      <c r="B13" s="565"/>
    </row>
    <row r="14" spans="1:11" s="563" customFormat="1" ht="15.6" x14ac:dyDescent="0.3">
      <c r="J14" s="566"/>
    </row>
    <row r="15" spans="1:11" ht="15.6" x14ac:dyDescent="0.3">
      <c r="A15" s="283"/>
      <c r="B15" s="283"/>
      <c r="C15" s="283"/>
      <c r="D15" s="283"/>
      <c r="E15" s="283"/>
      <c r="F15" s="283"/>
      <c r="G15" s="283"/>
      <c r="H15" s="283"/>
      <c r="I15" s="283"/>
      <c r="J15" s="561"/>
    </row>
    <row r="16" spans="1:11" ht="15.6" x14ac:dyDescent="0.3">
      <c r="A16" s="230"/>
      <c r="B16" s="230"/>
      <c r="C16" s="567"/>
      <c r="D16" s="230"/>
      <c r="E16" s="230"/>
      <c r="F16" s="568"/>
      <c r="G16" s="569"/>
      <c r="H16" s="561"/>
      <c r="I16" s="283"/>
      <c r="J16" s="612"/>
    </row>
    <row r="17" spans="1:32" s="570" customFormat="1" ht="63" x14ac:dyDescent="0.3">
      <c r="A17" s="680" t="s">
        <v>111</v>
      </c>
      <c r="B17" s="680" t="s">
        <v>112</v>
      </c>
      <c r="C17" s="681" t="s">
        <v>113</v>
      </c>
      <c r="D17" s="681" t="s">
        <v>114</v>
      </c>
      <c r="E17" s="681" t="s">
        <v>115</v>
      </c>
      <c r="F17" s="681" t="s">
        <v>116</v>
      </c>
      <c r="G17" s="681" t="s">
        <v>117</v>
      </c>
      <c r="H17" s="681" t="s">
        <v>118</v>
      </c>
      <c r="I17" s="680" t="s">
        <v>119</v>
      </c>
      <c r="J17" s="687" t="s">
        <v>120</v>
      </c>
      <c r="X17" s="571"/>
      <c r="Y17" s="571"/>
      <c r="Z17" s="571"/>
      <c r="AA17" s="571"/>
      <c r="AB17" s="571"/>
      <c r="AC17" s="571"/>
      <c r="AD17" s="571"/>
      <c r="AE17" s="571"/>
      <c r="AF17" s="571"/>
    </row>
    <row r="18" spans="1:32" s="562" customFormat="1" ht="20.100000000000001" customHeight="1" x14ac:dyDescent="0.3">
      <c r="A18" s="572"/>
      <c r="B18" s="606"/>
      <c r="C18" s="531">
        <v>0</v>
      </c>
      <c r="D18" s="608"/>
      <c r="E18" s="609"/>
      <c r="F18" s="573"/>
      <c r="G18" s="573"/>
      <c r="H18" s="574"/>
      <c r="I18" s="574"/>
      <c r="J18" s="562">
        <v>1</v>
      </c>
      <c r="X18" s="575"/>
      <c r="Y18" s="576"/>
      <c r="Z18" s="576"/>
      <c r="AA18" s="576"/>
      <c r="AB18" s="577"/>
      <c r="AC18" s="578"/>
      <c r="AD18" s="555"/>
      <c r="AE18" s="555"/>
      <c r="AF18" s="555"/>
    </row>
    <row r="19" spans="1:32" s="562" customFormat="1" ht="20.100000000000001" customHeight="1" x14ac:dyDescent="0.3">
      <c r="A19" s="572"/>
      <c r="B19" s="606"/>
      <c r="C19" s="531">
        <v>0</v>
      </c>
      <c r="D19" s="608"/>
      <c r="E19" s="609"/>
      <c r="F19" s="529"/>
      <c r="G19" s="529"/>
      <c r="H19" s="579"/>
      <c r="I19" s="579"/>
      <c r="J19" s="562">
        <v>2</v>
      </c>
      <c r="X19" s="575"/>
      <c r="Y19" s="576"/>
      <c r="Z19" s="576"/>
      <c r="AA19" s="576"/>
      <c r="AB19" s="577"/>
      <c r="AC19" s="578"/>
      <c r="AD19" s="555"/>
      <c r="AE19" s="555"/>
      <c r="AF19" s="555"/>
    </row>
    <row r="20" spans="1:32" s="562" customFormat="1" ht="20.100000000000001" customHeight="1" x14ac:dyDescent="0.3">
      <c r="A20" s="572"/>
      <c r="B20" s="606"/>
      <c r="C20" s="531">
        <v>0</v>
      </c>
      <c r="D20" s="608"/>
      <c r="E20" s="609"/>
      <c r="F20" s="529"/>
      <c r="G20" s="529"/>
      <c r="H20" s="579"/>
      <c r="I20" s="579"/>
      <c r="J20" s="562">
        <v>3</v>
      </c>
      <c r="X20" s="575"/>
      <c r="Y20" s="580"/>
      <c r="Z20" s="580"/>
      <c r="AA20" s="580"/>
      <c r="AB20" s="577"/>
      <c r="AC20" s="581"/>
      <c r="AD20" s="407"/>
      <c r="AE20" s="407"/>
      <c r="AF20" s="407"/>
    </row>
    <row r="21" spans="1:32" s="562" customFormat="1" ht="20.100000000000001" customHeight="1" x14ac:dyDescent="0.3">
      <c r="A21" s="572"/>
      <c r="B21" s="606"/>
      <c r="C21" s="531">
        <v>0</v>
      </c>
      <c r="D21" s="608"/>
      <c r="E21" s="609"/>
      <c r="F21" s="529"/>
      <c r="G21" s="529"/>
      <c r="H21" s="579"/>
      <c r="I21" s="582"/>
      <c r="J21" s="562">
        <v>4</v>
      </c>
      <c r="X21" s="575"/>
      <c r="Y21" s="580"/>
      <c r="Z21" s="580"/>
      <c r="AA21" s="580"/>
      <c r="AB21" s="577"/>
      <c r="AC21" s="581"/>
      <c r="AD21" s="407"/>
      <c r="AE21" s="407"/>
      <c r="AF21" s="407"/>
    </row>
    <row r="22" spans="1:32" s="562" customFormat="1" ht="20.100000000000001" customHeight="1" x14ac:dyDescent="0.3">
      <c r="A22" s="572"/>
      <c r="B22" s="606"/>
      <c r="C22" s="531">
        <v>0</v>
      </c>
      <c r="D22" s="608"/>
      <c r="E22" s="609"/>
      <c r="F22" s="529"/>
      <c r="G22" s="529"/>
      <c r="H22" s="579"/>
      <c r="I22" s="582"/>
      <c r="J22" s="562">
        <v>5</v>
      </c>
      <c r="X22" s="575"/>
      <c r="Y22" s="580"/>
      <c r="Z22" s="580"/>
      <c r="AA22" s="580"/>
      <c r="AB22" s="577"/>
      <c r="AC22" s="581"/>
      <c r="AD22" s="407"/>
      <c r="AE22" s="407"/>
      <c r="AF22" s="407"/>
    </row>
    <row r="23" spans="1:32" ht="20.100000000000001" customHeight="1" x14ac:dyDescent="0.3">
      <c r="A23" s="572"/>
      <c r="B23" s="606"/>
      <c r="C23" s="531">
        <v>0</v>
      </c>
      <c r="D23" s="608"/>
      <c r="E23" s="609"/>
      <c r="F23" s="529"/>
      <c r="G23" s="529"/>
      <c r="H23" s="579"/>
      <c r="I23" s="582"/>
      <c r="J23" s="283">
        <v>6</v>
      </c>
      <c r="X23" s="575"/>
      <c r="Y23" s="576"/>
      <c r="Z23" s="576"/>
      <c r="AA23" s="576"/>
      <c r="AB23" s="577"/>
      <c r="AC23" s="578"/>
      <c r="AD23" s="555"/>
      <c r="AE23" s="555"/>
      <c r="AF23" s="555"/>
    </row>
    <row r="24" spans="1:32" ht="20.100000000000001" customHeight="1" x14ac:dyDescent="0.3">
      <c r="A24" s="572"/>
      <c r="B24" s="606"/>
      <c r="C24" s="531">
        <v>0</v>
      </c>
      <c r="D24" s="608"/>
      <c r="E24" s="609"/>
      <c r="F24" s="529"/>
      <c r="G24" s="529"/>
      <c r="H24" s="579"/>
      <c r="I24" s="582"/>
      <c r="J24" s="283">
        <v>7</v>
      </c>
      <c r="X24" s="575"/>
      <c r="Y24" s="576"/>
      <c r="Z24" s="576"/>
      <c r="AA24" s="576"/>
      <c r="AB24" s="577"/>
      <c r="AC24" s="578"/>
      <c r="AD24" s="555"/>
      <c r="AE24" s="555"/>
      <c r="AF24" s="555"/>
    </row>
    <row r="25" spans="1:32" ht="20.100000000000001" customHeight="1" x14ac:dyDescent="0.3">
      <c r="A25" s="572"/>
      <c r="B25" s="606"/>
      <c r="C25" s="531">
        <v>0</v>
      </c>
      <c r="D25" s="608"/>
      <c r="E25" s="609"/>
      <c r="F25" s="529"/>
      <c r="G25" s="529"/>
      <c r="H25" s="579"/>
      <c r="I25" s="582"/>
      <c r="J25" s="562">
        <v>8</v>
      </c>
      <c r="X25" s="575"/>
      <c r="Y25" s="576"/>
      <c r="Z25" s="576"/>
      <c r="AA25" s="576"/>
      <c r="AB25" s="577"/>
      <c r="AC25" s="578"/>
      <c r="AD25" s="555"/>
      <c r="AE25" s="555"/>
      <c r="AF25" s="555"/>
    </row>
    <row r="26" spans="1:32" ht="20.100000000000001" customHeight="1" x14ac:dyDescent="0.3">
      <c r="A26" s="572"/>
      <c r="B26" s="606"/>
      <c r="C26" s="531">
        <v>0</v>
      </c>
      <c r="D26" s="608"/>
      <c r="E26" s="609"/>
      <c r="F26" s="529"/>
      <c r="G26" s="529"/>
      <c r="H26" s="579"/>
      <c r="I26" s="579"/>
      <c r="J26" s="562">
        <v>9</v>
      </c>
    </row>
    <row r="27" spans="1:32" ht="20.100000000000001" customHeight="1" x14ac:dyDescent="0.3">
      <c r="A27" s="572"/>
      <c r="B27" s="606"/>
      <c r="C27" s="531">
        <v>0</v>
      </c>
      <c r="D27" s="608"/>
      <c r="E27" s="609"/>
      <c r="F27" s="529"/>
      <c r="G27" s="529"/>
      <c r="H27" s="579"/>
      <c r="I27" s="579"/>
      <c r="J27" s="562">
        <v>10</v>
      </c>
    </row>
    <row r="28" spans="1:32" ht="20.100000000000001" customHeight="1" x14ac:dyDescent="0.3">
      <c r="A28" s="572"/>
      <c r="B28" s="606"/>
      <c r="C28" s="531">
        <v>0</v>
      </c>
      <c r="D28" s="608"/>
      <c r="E28" s="609"/>
      <c r="F28" s="529"/>
      <c r="G28" s="529"/>
      <c r="H28" s="579"/>
      <c r="I28" s="579"/>
      <c r="J28" s="562">
        <v>11</v>
      </c>
    </row>
    <row r="29" spans="1:32" ht="20.100000000000001" customHeight="1" x14ac:dyDescent="0.3">
      <c r="A29" s="572"/>
      <c r="B29" s="606"/>
      <c r="C29" s="531">
        <v>0</v>
      </c>
      <c r="D29" s="608"/>
      <c r="E29" s="609"/>
      <c r="F29" s="529"/>
      <c r="G29" s="529"/>
      <c r="H29" s="579"/>
      <c r="I29" s="582"/>
      <c r="J29" s="562">
        <v>12</v>
      </c>
    </row>
    <row r="30" spans="1:32" ht="20.100000000000001" customHeight="1" x14ac:dyDescent="0.3">
      <c r="A30" s="572"/>
      <c r="B30" s="606"/>
      <c r="C30" s="531">
        <v>0</v>
      </c>
      <c r="D30" s="608"/>
      <c r="E30" s="609"/>
      <c r="F30" s="529"/>
      <c r="G30" s="529"/>
      <c r="H30" s="579"/>
      <c r="I30" s="582"/>
      <c r="J30" s="283">
        <v>13</v>
      </c>
      <c r="X30" s="575"/>
      <c r="Y30" s="576"/>
      <c r="Z30" s="576"/>
      <c r="AA30" s="576"/>
      <c r="AB30" s="577"/>
      <c r="AC30" s="578"/>
      <c r="AD30" s="555"/>
      <c r="AE30" s="555"/>
      <c r="AF30" s="555"/>
    </row>
    <row r="31" spans="1:32" ht="20.100000000000001" customHeight="1" x14ac:dyDescent="0.3">
      <c r="A31" s="572"/>
      <c r="B31" s="606"/>
      <c r="C31" s="531">
        <v>0</v>
      </c>
      <c r="D31" s="608"/>
      <c r="E31" s="609"/>
      <c r="F31" s="529"/>
      <c r="G31" s="529"/>
      <c r="H31" s="579"/>
      <c r="I31" s="579"/>
      <c r="J31" s="283">
        <v>14</v>
      </c>
    </row>
    <row r="32" spans="1:32" ht="20.100000000000001" customHeight="1" x14ac:dyDescent="0.3">
      <c r="A32" s="572"/>
      <c r="B32" s="606"/>
      <c r="C32" s="531">
        <v>0</v>
      </c>
      <c r="D32" s="608"/>
      <c r="E32" s="609"/>
      <c r="F32" s="529"/>
      <c r="G32" s="529"/>
      <c r="H32" s="579"/>
      <c r="I32" s="579"/>
      <c r="J32" s="562">
        <v>15</v>
      </c>
    </row>
    <row r="33" spans="1:11" ht="20.100000000000001" customHeight="1" x14ac:dyDescent="0.3">
      <c r="A33" s="572"/>
      <c r="B33" s="606"/>
      <c r="C33" s="531">
        <v>0</v>
      </c>
      <c r="D33" s="608"/>
      <c r="E33" s="609"/>
      <c r="F33" s="529"/>
      <c r="G33" s="529"/>
      <c r="H33" s="579"/>
      <c r="I33" s="579"/>
      <c r="J33" s="562">
        <v>16</v>
      </c>
    </row>
    <row r="34" spans="1:11" ht="20.100000000000001" customHeight="1" x14ac:dyDescent="0.3">
      <c r="A34" s="572"/>
      <c r="B34" s="606"/>
      <c r="C34" s="531">
        <v>0</v>
      </c>
      <c r="D34" s="608"/>
      <c r="E34" s="609"/>
      <c r="F34" s="529"/>
      <c r="G34" s="529"/>
      <c r="H34" s="579"/>
      <c r="I34" s="582"/>
      <c r="J34" s="562">
        <v>17</v>
      </c>
    </row>
    <row r="35" spans="1:11" ht="20.100000000000001" customHeight="1" x14ac:dyDescent="0.3">
      <c r="A35" s="572"/>
      <c r="B35" s="606"/>
      <c r="C35" s="531">
        <v>0</v>
      </c>
      <c r="D35" s="608"/>
      <c r="E35" s="609"/>
      <c r="F35" s="529"/>
      <c r="G35" s="529"/>
      <c r="H35" s="579"/>
      <c r="I35" s="582"/>
      <c r="J35" s="562">
        <v>18</v>
      </c>
    </row>
    <row r="36" spans="1:11" ht="20.100000000000001" customHeight="1" x14ac:dyDescent="0.3">
      <c r="A36" s="572"/>
      <c r="B36" s="606"/>
      <c r="C36" s="531">
        <v>0</v>
      </c>
      <c r="D36" s="608"/>
      <c r="E36" s="609"/>
      <c r="F36" s="529"/>
      <c r="G36" s="529"/>
      <c r="H36" s="579"/>
      <c r="I36" s="582"/>
      <c r="J36" s="562">
        <v>19</v>
      </c>
    </row>
    <row r="37" spans="1:11" ht="20.100000000000001" customHeight="1" x14ac:dyDescent="0.3">
      <c r="A37" s="572"/>
      <c r="B37" s="606"/>
      <c r="C37" s="531">
        <v>0</v>
      </c>
      <c r="D37" s="608"/>
      <c r="E37" s="609"/>
      <c r="F37" s="529"/>
      <c r="G37" s="529"/>
      <c r="H37" s="579"/>
      <c r="I37" s="582"/>
      <c r="J37" s="283">
        <v>20</v>
      </c>
    </row>
    <row r="38" spans="1:11" ht="20.100000000000001" customHeight="1" x14ac:dyDescent="0.3">
      <c r="A38" s="572"/>
      <c r="B38" s="606"/>
      <c r="C38" s="531">
        <v>0</v>
      </c>
      <c r="D38" s="608"/>
      <c r="E38" s="609"/>
      <c r="F38" s="529"/>
      <c r="G38" s="529"/>
      <c r="H38" s="579"/>
      <c r="I38" s="582"/>
      <c r="J38" s="283">
        <v>21</v>
      </c>
    </row>
    <row r="39" spans="1:11" ht="20.100000000000001" customHeight="1" x14ac:dyDescent="0.3">
      <c r="A39" s="572"/>
      <c r="B39" s="606"/>
      <c r="C39" s="531">
        <v>0</v>
      </c>
      <c r="D39" s="608"/>
      <c r="E39" s="609"/>
      <c r="F39" s="529"/>
      <c r="G39" s="529"/>
      <c r="H39" s="579"/>
      <c r="I39" s="582"/>
      <c r="J39" s="562">
        <v>22</v>
      </c>
    </row>
    <row r="40" spans="1:11" ht="20.100000000000001" customHeight="1" x14ac:dyDescent="0.3">
      <c r="A40" s="572"/>
      <c r="B40" s="606"/>
      <c r="C40" s="531">
        <v>0</v>
      </c>
      <c r="D40" s="608"/>
      <c r="E40" s="609"/>
      <c r="F40" s="529"/>
      <c r="G40" s="529"/>
      <c r="H40" s="579"/>
      <c r="I40" s="582"/>
      <c r="J40" s="562">
        <v>23</v>
      </c>
    </row>
    <row r="41" spans="1:11" ht="20.100000000000001" customHeight="1" x14ac:dyDescent="0.3">
      <c r="A41" s="572"/>
      <c r="B41" s="606"/>
      <c r="C41" s="531">
        <v>0</v>
      </c>
      <c r="D41" s="608"/>
      <c r="E41" s="609"/>
      <c r="F41" s="529"/>
      <c r="G41" s="529"/>
      <c r="H41" s="579"/>
      <c r="I41" s="582"/>
      <c r="J41" s="562">
        <v>24</v>
      </c>
    </row>
    <row r="42" spans="1:11" ht="20.100000000000001" customHeight="1" x14ac:dyDescent="0.3">
      <c r="A42" s="572"/>
      <c r="B42" s="606"/>
      <c r="C42" s="531">
        <v>0</v>
      </c>
      <c r="D42" s="608"/>
      <c r="E42" s="609"/>
      <c r="F42" s="529"/>
      <c r="G42" s="529"/>
      <c r="H42" s="579"/>
      <c r="I42" s="582"/>
      <c r="J42" s="562">
        <v>25</v>
      </c>
    </row>
    <row r="43" spans="1:11" ht="18" x14ac:dyDescent="0.3">
      <c r="A43" s="572"/>
      <c r="B43" s="606"/>
      <c r="C43" s="531">
        <v>0</v>
      </c>
      <c r="D43" s="608"/>
      <c r="E43" s="609"/>
      <c r="F43" s="529"/>
      <c r="G43" s="529"/>
      <c r="H43" s="579"/>
      <c r="I43" s="582"/>
      <c r="J43" s="562">
        <v>26</v>
      </c>
    </row>
    <row r="44" spans="1:11" ht="18" x14ac:dyDescent="0.3">
      <c r="A44" s="572"/>
      <c r="B44" s="606"/>
      <c r="C44" s="531">
        <v>0</v>
      </c>
      <c r="D44" s="608"/>
      <c r="E44" s="609"/>
      <c r="F44" s="529"/>
      <c r="G44" s="529"/>
      <c r="H44" s="529"/>
      <c r="I44" s="579"/>
      <c r="J44" s="283">
        <v>27</v>
      </c>
      <c r="K44" s="583"/>
    </row>
    <row r="45" spans="1:11" ht="18" x14ac:dyDescent="0.3">
      <c r="A45" s="572"/>
      <c r="B45" s="606"/>
      <c r="C45" s="531">
        <v>0</v>
      </c>
      <c r="D45" s="608"/>
      <c r="E45" s="609"/>
      <c r="F45" s="529"/>
      <c r="G45" s="529"/>
      <c r="H45" s="579"/>
      <c r="I45" s="582"/>
      <c r="J45" s="283">
        <v>28</v>
      </c>
    </row>
    <row r="46" spans="1:11" ht="20.100000000000001" customHeight="1" x14ac:dyDescent="0.3">
      <c r="A46" s="572"/>
      <c r="B46" s="606"/>
      <c r="C46" s="531">
        <v>0</v>
      </c>
      <c r="D46" s="608"/>
      <c r="E46" s="609"/>
      <c r="F46" s="529"/>
      <c r="G46" s="529"/>
      <c r="H46" s="579"/>
      <c r="I46" s="582"/>
      <c r="J46" s="562">
        <v>29</v>
      </c>
    </row>
    <row r="47" spans="1:11" ht="20.100000000000001" customHeight="1" x14ac:dyDescent="0.3">
      <c r="A47" s="572"/>
      <c r="B47" s="606"/>
      <c r="C47" s="531">
        <v>0</v>
      </c>
      <c r="D47" s="608"/>
      <c r="E47" s="609"/>
      <c r="F47" s="529"/>
      <c r="G47" s="529"/>
      <c r="H47" s="579"/>
      <c r="I47" s="582"/>
      <c r="J47" s="562">
        <v>30</v>
      </c>
    </row>
    <row r="48" spans="1:11" ht="20.100000000000001" customHeight="1" x14ac:dyDescent="0.3">
      <c r="A48" s="572"/>
      <c r="B48" s="606"/>
      <c r="C48" s="531">
        <v>0</v>
      </c>
      <c r="D48" s="608"/>
      <c r="E48" s="609"/>
      <c r="F48" s="529"/>
      <c r="G48" s="529"/>
      <c r="H48" s="579"/>
      <c r="I48" s="582"/>
      <c r="J48" s="562">
        <v>31</v>
      </c>
    </row>
    <row r="49" spans="1:10" ht="20.100000000000001" customHeight="1" x14ac:dyDescent="0.3">
      <c r="A49" s="572"/>
      <c r="B49" s="606"/>
      <c r="C49" s="531">
        <v>0</v>
      </c>
      <c r="D49" s="608"/>
      <c r="E49" s="609"/>
      <c r="F49" s="529"/>
      <c r="G49" s="529"/>
      <c r="H49" s="579"/>
      <c r="I49" s="582"/>
      <c r="J49" s="562">
        <v>32</v>
      </c>
    </row>
    <row r="50" spans="1:10" ht="20.100000000000001" customHeight="1" x14ac:dyDescent="0.3">
      <c r="A50" s="572"/>
      <c r="B50" s="606"/>
      <c r="C50" s="531">
        <v>0</v>
      </c>
      <c r="D50" s="608"/>
      <c r="E50" s="609"/>
      <c r="F50" s="529"/>
      <c r="G50" s="529"/>
      <c r="H50" s="579"/>
      <c r="I50" s="582"/>
      <c r="J50" s="562">
        <v>33</v>
      </c>
    </row>
    <row r="51" spans="1:10" ht="18" x14ac:dyDescent="0.35">
      <c r="A51" s="572"/>
      <c r="B51" s="606"/>
      <c r="C51" s="607">
        <v>0</v>
      </c>
      <c r="D51" s="608"/>
      <c r="E51" s="609"/>
      <c r="F51" s="610"/>
      <c r="G51" s="592"/>
      <c r="H51" s="590"/>
      <c r="I51" s="591"/>
      <c r="J51" s="562">
        <v>34</v>
      </c>
    </row>
    <row r="52" spans="1:10" ht="18" x14ac:dyDescent="0.35">
      <c r="A52" s="572"/>
      <c r="B52" s="606"/>
      <c r="C52" s="607">
        <v>0</v>
      </c>
      <c r="D52" s="608"/>
      <c r="E52" s="609"/>
      <c r="F52" s="610"/>
      <c r="G52" s="590"/>
      <c r="H52" s="590"/>
      <c r="I52" s="591"/>
      <c r="J52" s="562">
        <v>35</v>
      </c>
    </row>
    <row r="53" spans="1:10" ht="18" x14ac:dyDescent="0.35">
      <c r="A53" s="572"/>
      <c r="B53" s="606"/>
      <c r="C53" s="607">
        <v>0</v>
      </c>
      <c r="D53" s="608"/>
      <c r="E53" s="609"/>
      <c r="F53" s="610"/>
      <c r="G53" s="590"/>
      <c r="H53" s="590"/>
      <c r="I53" s="591"/>
      <c r="J53" s="562">
        <v>36</v>
      </c>
    </row>
    <row r="54" spans="1:10" ht="20.100000000000001" customHeight="1" x14ac:dyDescent="0.35">
      <c r="A54" s="572"/>
      <c r="B54" s="606"/>
      <c r="C54" s="607"/>
      <c r="D54" s="608"/>
      <c r="E54" s="609"/>
      <c r="F54" s="610"/>
      <c r="G54" s="590"/>
      <c r="H54" s="590"/>
      <c r="I54" s="591"/>
      <c r="J54" s="283">
        <v>37</v>
      </c>
    </row>
    <row r="55" spans="1:10" ht="20.100000000000001" customHeight="1" x14ac:dyDescent="0.35">
      <c r="A55" s="572"/>
      <c r="B55" s="606"/>
      <c r="C55" s="607"/>
      <c r="D55" s="608"/>
      <c r="E55" s="609"/>
      <c r="F55" s="610"/>
      <c r="G55" s="590"/>
      <c r="H55" s="590"/>
      <c r="I55" s="591"/>
      <c r="J55" s="562">
        <v>38</v>
      </c>
    </row>
    <row r="56" spans="1:10" ht="20.100000000000001" customHeight="1" x14ac:dyDescent="0.35">
      <c r="A56" s="572"/>
      <c r="B56" s="606"/>
      <c r="C56" s="607"/>
      <c r="D56" s="608"/>
      <c r="E56" s="609"/>
      <c r="F56" s="610"/>
      <c r="G56" s="590"/>
      <c r="H56" s="590"/>
      <c r="I56" s="591"/>
      <c r="J56" s="562">
        <v>39</v>
      </c>
    </row>
    <row r="57" spans="1:10" ht="20.100000000000001" customHeight="1" x14ac:dyDescent="0.35">
      <c r="A57" s="572"/>
      <c r="B57" s="606"/>
      <c r="C57" s="607"/>
      <c r="D57" s="608"/>
      <c r="E57" s="609"/>
      <c r="F57" s="610"/>
      <c r="G57" s="590"/>
      <c r="H57" s="590"/>
      <c r="I57" s="591"/>
      <c r="J57" s="562">
        <v>40</v>
      </c>
    </row>
    <row r="58" spans="1:10" ht="20.100000000000001" customHeight="1" x14ac:dyDescent="0.35">
      <c r="A58" s="572"/>
      <c r="B58" s="606"/>
      <c r="C58" s="607"/>
      <c r="D58" s="608"/>
      <c r="E58" s="609"/>
      <c r="F58" s="610"/>
      <c r="G58" s="590"/>
      <c r="H58" s="590"/>
      <c r="I58" s="591"/>
      <c r="J58" s="562">
        <v>41</v>
      </c>
    </row>
    <row r="59" spans="1:10" ht="20.100000000000001" customHeight="1" x14ac:dyDescent="0.35">
      <c r="A59" s="572"/>
      <c r="B59" s="606"/>
      <c r="C59" s="607"/>
      <c r="D59" s="608"/>
      <c r="E59" s="609"/>
      <c r="F59" s="610"/>
      <c r="G59" s="590"/>
      <c r="H59" s="590"/>
      <c r="I59" s="591"/>
      <c r="J59" s="562">
        <v>42</v>
      </c>
    </row>
    <row r="60" spans="1:10" ht="20.100000000000001" customHeight="1" x14ac:dyDescent="0.35">
      <c r="A60" s="572"/>
      <c r="B60" s="606"/>
      <c r="C60" s="607"/>
      <c r="D60" s="608"/>
      <c r="E60" s="609"/>
      <c r="F60" s="610"/>
      <c r="G60" s="590"/>
      <c r="H60" s="590"/>
      <c r="I60" s="591"/>
      <c r="J60" s="562">
        <v>43</v>
      </c>
    </row>
    <row r="61" spans="1:10" ht="20.100000000000001" customHeight="1" x14ac:dyDescent="0.35">
      <c r="A61" s="572"/>
      <c r="B61" s="606"/>
      <c r="C61" s="607"/>
      <c r="D61" s="608"/>
      <c r="E61" s="609"/>
      <c r="F61" s="610"/>
      <c r="G61" s="590"/>
      <c r="H61" s="590"/>
      <c r="I61" s="591"/>
      <c r="J61" s="562">
        <v>44</v>
      </c>
    </row>
    <row r="62" spans="1:10" ht="20.100000000000001" customHeight="1" x14ac:dyDescent="0.35">
      <c r="A62" s="572"/>
      <c r="B62" s="606"/>
      <c r="C62" s="607"/>
      <c r="D62" s="608"/>
      <c r="E62" s="609"/>
      <c r="F62" s="610"/>
      <c r="G62" s="590"/>
      <c r="H62" s="590"/>
      <c r="I62" s="591"/>
      <c r="J62" s="562">
        <v>45</v>
      </c>
    </row>
    <row r="63" spans="1:10" ht="20.100000000000001" customHeight="1" x14ac:dyDescent="0.35">
      <c r="A63" s="572"/>
      <c r="B63" s="606"/>
      <c r="C63" s="607"/>
      <c r="D63" s="608"/>
      <c r="E63" s="609"/>
      <c r="F63" s="610"/>
      <c r="G63" s="590"/>
      <c r="H63" s="590"/>
      <c r="I63" s="591"/>
      <c r="J63" s="283">
        <v>46</v>
      </c>
    </row>
    <row r="64" spans="1:10" ht="20.100000000000001" customHeight="1" x14ac:dyDescent="0.35">
      <c r="A64" s="572"/>
      <c r="B64" s="606"/>
      <c r="C64" s="607"/>
      <c r="D64" s="608"/>
      <c r="E64" s="609"/>
      <c r="F64" s="610"/>
      <c r="G64" s="590"/>
      <c r="H64" s="590"/>
      <c r="I64" s="591"/>
      <c r="J64" s="562">
        <v>47</v>
      </c>
    </row>
    <row r="65" spans="1:10" ht="20.100000000000001" customHeight="1" x14ac:dyDescent="0.35">
      <c r="A65" s="572"/>
      <c r="B65" s="606"/>
      <c r="C65" s="607"/>
      <c r="D65" s="608"/>
      <c r="E65" s="609"/>
      <c r="F65" s="610"/>
      <c r="G65" s="590"/>
      <c r="H65" s="590"/>
      <c r="I65" s="591"/>
      <c r="J65" s="562">
        <v>48</v>
      </c>
    </row>
    <row r="66" spans="1:10" ht="20.100000000000001" customHeight="1" x14ac:dyDescent="0.35">
      <c r="A66" s="572"/>
      <c r="B66" s="606"/>
      <c r="C66" s="607"/>
      <c r="D66" s="608"/>
      <c r="E66" s="609"/>
      <c r="F66" s="610"/>
      <c r="G66" s="590"/>
      <c r="H66" s="590"/>
      <c r="I66" s="591"/>
      <c r="J66" s="562">
        <v>49</v>
      </c>
    </row>
    <row r="67" spans="1:10" ht="20.100000000000001" customHeight="1" x14ac:dyDescent="0.35">
      <c r="A67" s="596"/>
      <c r="B67" s="606"/>
      <c r="C67" s="607"/>
      <c r="D67" s="608"/>
      <c r="E67" s="609"/>
      <c r="F67" s="610"/>
      <c r="G67" s="590"/>
      <c r="H67" s="593"/>
      <c r="I67" s="594"/>
      <c r="J67" s="562">
        <v>50</v>
      </c>
    </row>
    <row r="68" spans="1:10" ht="20.100000000000001" customHeight="1" x14ac:dyDescent="0.35">
      <c r="A68" s="597"/>
      <c r="B68" s="598"/>
      <c r="C68" s="599"/>
      <c r="D68" s="600"/>
      <c r="E68" s="601"/>
      <c r="F68" s="602"/>
      <c r="G68" s="603"/>
      <c r="H68" s="603"/>
      <c r="I68" s="604"/>
      <c r="J68" s="605"/>
    </row>
  </sheetData>
  <sheetProtection selectLockedCells="1" sort="0"/>
  <protectedRanges>
    <protectedRange sqref="I26:I28 R10:XFD10 I31:I33" name="Range2"/>
    <protectedRange sqref="A13 D4:J5" name="Range1"/>
    <protectedRange sqref="F41:F42 G35:I42 B16:F16 A8:F11 A12:H12 C18:C42 F18:H34" name="Range2_1_1"/>
    <protectedRange sqref="A16 G16 A7:F7" name="Range2_4_2"/>
  </protectedRanges>
  <dataValidations xWindow="1709" yWindow="814" count="18">
    <dataValidation allowBlank="1" showInputMessage="1" showErrorMessage="1" promptTitle="Questions to Address:" sqref="A13 D4:E5 F4:J4" xr:uid="{D172D522-80EA-4D22-98AD-541CB7D4C8F0}"/>
    <dataValidation allowBlank="1" showInputMessage="1" showErrorMessage="1" promptTitle="Questions to Address:" prompt="What need does this activity meet? Or what Board strategy does it align with?_x000a_What is the estimated reach of this activity (i.e. how many will be served)?_x000a_How will the Board measure success for this activity? _x000a_What are the measurable outcomes?" sqref="G16" xr:uid="{4A6C85AC-D650-47F0-8F9A-AED0B7F8677A}"/>
    <dataValidation allowBlank="1" showInputMessage="1" showErrorMessage="1" promptTitle="Activity Category" prompt="Select the applicable Activity Category" sqref="A17" xr:uid="{AC6B718A-346A-4F76-807E-C89099CCB6A8}"/>
    <dataValidation allowBlank="1" showInputMessage="1" showErrorMessage="1" promptTitle="Activity Type/Name" prompt="Select an activity type/name that best fitst the planned activity." sqref="B17" xr:uid="{15F7109F-4E0B-4508-A297-CE590453386B}"/>
    <dataValidation allowBlank="1" showInputMessage="1" showErrorMessage="1" promptTitle="Planned Expenditures" prompt="Enter the estimated amount the Board plans to expend on the planned activity." sqref="C17" xr:uid="{9B184D3A-1031-4035-8D2B-30CFD61D729C}"/>
    <dataValidation allowBlank="1" showInputMessage="1" showErrorMessage="1" promptTitle="Funding Type" prompt="Select the type of funding to be used for the planned activity: CCQ, CQF or OTHER." sqref="D17" xr:uid="{B76CCD13-C4CE-4F3D-939C-C64006DA253D}"/>
    <dataValidation allowBlank="1" showInputMessage="1" showErrorMessage="1" promptTitle="Quarter Activity Initiated" prompt="Select the quarter the Board anticipates the activtiy to begin." sqref="E17" xr:uid="{52CFC1D2-677A-4B7D-B419-E99C06C878EC}"/>
    <dataValidation allowBlank="1" showInputMessage="1" showErrorMessage="1" promptTitle="Measurable Outcome(s)" prompt="Describe how the Board will measure success of the Child Care Quality activity." sqref="I17" xr:uid="{2E7E4E2C-3290-4A64-9032-AA18D6BEA14B}"/>
    <dataValidation allowBlank="1" showInputMessage="1" showErrorMessage="1" promptTitle="Activity Description" prompt="Description must include alighment to what need or Board Strategy and target outreach." sqref="F17:H17" xr:uid="{FBF9E778-A1A2-46F5-BA06-756FEDEBCB23}"/>
    <dataValidation allowBlank="1" showInputMessage="1" showErrorMessage="1" prompt="Place the activty's estimated expenditure amount in the cell._x000a_" sqref="C16 A9 C8:C11" xr:uid="{FCA348D2-BCD7-4B79-9740-E4D0CB439DF8}"/>
    <dataValidation allowBlank="1" showInputMessage="1" showErrorMessage="1" prompt="Enter a brief name or title to label the activity/activities" sqref="A16 A7" xr:uid="{8AB0285E-C125-4F82-AFBE-210A6FA36FC1}"/>
    <dataValidation allowBlank="1" showInputMessage="1" showErrorMessage="1" promptTitle="Measruable Outcome(s)" prompt="Describe how the Board will measure success of the Child Care activity." sqref="I18:I34" xr:uid="{96F53F35-3D00-4D8E-B2FE-F01681A5D16C}"/>
    <dataValidation allowBlank="1" showInputMessage="1" showErrorMessage="1" promptTitle="Activity Description" prompt="Description must include alignment to what need or Board strategy and target outreach." sqref="G35:I42 F18:H34" xr:uid="{D26D06BF-D3C6-430D-87AC-365DE4D3083F}"/>
    <dataValidation allowBlank="1" showInputMessage="1" showErrorMessage="1" promptTitle="Planned Expenditures" prompt="Enter the estimated planned expenditures." sqref="C18:C68" xr:uid="{DE7145C2-87D9-4122-89F0-44C233757259}"/>
    <dataValidation allowBlank="1" showInputMessage="1" showErrorMessage="1" promptTitle="Questions to Address:" prompt="Enter the Total Number of CCS Child Care Programs" sqref="F5" xr:uid="{31F2D3AB-594F-48EB-AC8E-6398317476C1}"/>
    <dataValidation allowBlank="1" showInputMessage="1" showErrorMessage="1" promptTitle="Questions to Address:" prompt="If &quot;both&quot; describe how this is coordinated." sqref="H5" xr:uid="{B0C1AA35-3879-489B-98C2-C6601955A317}"/>
    <dataValidation allowBlank="1" showInputMessage="1" showErrorMessage="1" promptTitle="Questions to Address:" prompt="Enter the plan overview to include how success will be measured for the plan and how the plan aligns with each Board's Strategic Plan." sqref="I5" xr:uid="{BEAA675C-B745-4F24-A5F9-2D3925DA9A40}"/>
    <dataValidation allowBlank="1" showInputMessage="1" showErrorMessage="1" promptTitle="Questions to Address:" prompt="Enter how the need for the activities below were determined for all activities (CCQ, CQF and CCQ Mentor)." sqref="J5" xr:uid="{73446950-0B89-4B11-A5FB-652696EBB7D3}"/>
  </dataValidations>
  <printOptions horizontalCentered="1"/>
  <pageMargins left="0.25" right="0.25" top="0.61848958333333304" bottom="0.75" header="0.3" footer="0.3"/>
  <pageSetup scale="28" fitToHeight="0" orientation="portrait" r:id="rId1"/>
  <headerFooter>
    <oddHeader>&amp;C&amp;"-,Bold"&amp;14Child Care Quality Expenditure &amp;&amp; Activity Report</oddHeader>
    <oddFooter>&amp;C&amp;12Submit completed plan or quarterly report to bcm@twc.texas.gov
Submit questions about content of the report to childcare.programassistance@twc.texas.gov
Page &amp;P of &amp;N_x000D_&amp;1#&amp;"Calibri"&amp;11&amp;KFF0000 Sensitive</oddFooter>
  </headerFooter>
  <tableParts count="2">
    <tablePart r:id="rId2"/>
    <tablePart r:id="rId3"/>
  </tableParts>
  <extLst>
    <ext xmlns:x14="http://schemas.microsoft.com/office/spreadsheetml/2009/9/main" uri="{CCE6A557-97BC-4b89-ADB6-D9C93CAAB3DF}">
      <x14:dataValidations xmlns:xm="http://schemas.microsoft.com/office/excel/2006/main" xWindow="1709" yWindow="814" count="5">
        <x14:dataValidation type="list" allowBlank="1" showInputMessage="1" showErrorMessage="1" promptTitle="Activity Category" prompt="Select the applicable Activity Category." xr:uid="{2ED16069-B273-4D86-B56C-C52A93F29A8F}">
          <x14:formula1>
            <xm:f>'Drop-Down Pick Lists'!$I$2:$I$10</xm:f>
          </x14:formula1>
          <xm:sqref>A18:A68</xm:sqref>
        </x14:dataValidation>
        <x14:dataValidation type="list" allowBlank="1" showInputMessage="1" showErrorMessage="1" promptTitle="Quarter Activity Initiated" prompt="Select the quarter the activity was initiated." xr:uid="{770D9070-AB36-4B7D-A7A6-7C768589D259}">
          <x14:formula1>
            <xm:f>'Drop-Down Pick Lists'!$M$10:$M$14</xm:f>
          </x14:formula1>
          <xm:sqref>E18:E68</xm:sqref>
        </x14:dataValidation>
        <x14:dataValidation type="list" allowBlank="1" showInputMessage="1" showErrorMessage="1" promptTitle="Funding Type" prompt="Select the type of funding to be used for the planned activity: CCQ, CQF or OTHER." xr:uid="{3C6E65ED-D140-4090-BF24-730345AAF696}">
          <x14:formula1>
            <xm:f>'Drop-Down Pick Lists'!$E$16:$E$20</xm:f>
          </x14:formula1>
          <xm:sqref>D18:D68</xm:sqref>
        </x14:dataValidation>
        <x14:dataValidation type="list" allowBlank="1" showInputMessage="1" showErrorMessage="1" promptTitle="Activity Type/Name" prompt="Select an activity type/name that best fits the planned activity." xr:uid="{DA8F380F-1AF9-4D61-B3A6-30A9D9414215}">
          <x14:formula1>
            <xm:f>'Drop-Down Pick Lists'!$I$17:$I$43</xm:f>
          </x14:formula1>
          <xm:sqref>B18:B68</xm:sqref>
        </x14:dataValidation>
        <x14:dataValidation type="list" allowBlank="1" showInputMessage="1" showErrorMessage="1" promptTitle="Questions to Address:" prompt="Enter who administers the CCQ funds." xr:uid="{845E1E10-CE58-48B6-A852-37E9E30D7310}">
          <x14:formula1>
            <xm:f>'Drop-Down Pick Lists'!$E$37:$E$39</xm:f>
          </x14:formula1>
          <xm:sqref>G5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CA4C-E762-4784-AEA5-E2F5A30AFDB8}">
  <dimension ref="A1:K65"/>
  <sheetViews>
    <sheetView workbookViewId="0">
      <selection activeCell="N10" sqref="N10"/>
    </sheetView>
  </sheetViews>
  <sheetFormatPr defaultRowHeight="14.4" x14ac:dyDescent="0.3"/>
  <cols>
    <col min="1" max="1" width="19" customWidth="1"/>
    <col min="2" max="2" width="17" customWidth="1"/>
    <col min="3" max="3" width="14" customWidth="1"/>
    <col min="4" max="4" width="13.33203125" customWidth="1"/>
    <col min="5" max="5" width="15.33203125" customWidth="1"/>
    <col min="9" max="9" width="17.5546875" customWidth="1"/>
    <col min="10" max="10" width="19.44140625" customWidth="1"/>
    <col min="11" max="11" width="17.33203125" customWidth="1"/>
  </cols>
  <sheetData>
    <row r="1" spans="1:11" ht="72" x14ac:dyDescent="0.3">
      <c r="A1" s="630" t="s">
        <v>121</v>
      </c>
      <c r="B1" s="631" t="s">
        <v>122</v>
      </c>
      <c r="C1" s="632" t="s">
        <v>123</v>
      </c>
      <c r="D1" s="633" t="s">
        <v>124</v>
      </c>
      <c r="E1" s="634" t="s">
        <v>125</v>
      </c>
      <c r="H1" s="661" t="s">
        <v>121</v>
      </c>
      <c r="I1" s="658" t="s">
        <v>121</v>
      </c>
      <c r="J1" s="659" t="s">
        <v>126</v>
      </c>
      <c r="K1" s="660" t="s">
        <v>127</v>
      </c>
    </row>
    <row r="2" spans="1:11" ht="15" thickBot="1" x14ac:dyDescent="0.35">
      <c r="A2" s="635" t="s">
        <v>128</v>
      </c>
      <c r="B2" s="636"/>
      <c r="C2" s="637"/>
      <c r="D2" s="638"/>
      <c r="E2" s="639"/>
      <c r="H2" s="653">
        <v>1</v>
      </c>
      <c r="I2" s="635" t="s">
        <v>128</v>
      </c>
      <c r="J2" s="636"/>
      <c r="K2" s="639"/>
    </row>
    <row r="3" spans="1:11" ht="15" thickBot="1" x14ac:dyDescent="0.35">
      <c r="A3" s="640" t="s">
        <v>129</v>
      </c>
      <c r="B3" s="641"/>
      <c r="C3" s="637"/>
      <c r="D3" s="642"/>
      <c r="E3" s="639"/>
      <c r="H3" s="654">
        <v>2</v>
      </c>
      <c r="I3" s="640" t="s">
        <v>129</v>
      </c>
      <c r="J3" s="641"/>
      <c r="K3" s="639"/>
    </row>
    <row r="4" spans="1:11" ht="15.6" customHeight="1" thickBot="1" x14ac:dyDescent="0.35">
      <c r="A4" s="640" t="s">
        <v>130</v>
      </c>
      <c r="B4" s="641"/>
      <c r="C4" s="637"/>
      <c r="D4" s="642"/>
      <c r="E4" s="639"/>
      <c r="H4" s="654">
        <v>3</v>
      </c>
      <c r="I4" s="640" t="s">
        <v>130</v>
      </c>
      <c r="J4" s="641"/>
      <c r="K4" s="639"/>
    </row>
    <row r="5" spans="1:11" ht="15" thickBot="1" x14ac:dyDescent="0.35">
      <c r="A5" s="640" t="s">
        <v>10</v>
      </c>
      <c r="B5" s="641"/>
      <c r="C5" s="637"/>
      <c r="D5" s="642"/>
      <c r="E5" s="639"/>
      <c r="H5" s="654">
        <v>4</v>
      </c>
      <c r="I5" s="640" t="s">
        <v>10</v>
      </c>
      <c r="J5" s="641"/>
      <c r="K5" s="639"/>
    </row>
    <row r="6" spans="1:11" ht="15" thickBot="1" x14ac:dyDescent="0.35">
      <c r="A6" s="640" t="s">
        <v>131</v>
      </c>
      <c r="B6" s="641"/>
      <c r="C6" s="637"/>
      <c r="D6" s="642"/>
      <c r="E6" s="639"/>
      <c r="H6" s="654">
        <v>5</v>
      </c>
      <c r="I6" s="640" t="s">
        <v>131</v>
      </c>
      <c r="J6" s="641"/>
      <c r="K6" s="639"/>
    </row>
    <row r="7" spans="1:11" ht="15" thickBot="1" x14ac:dyDescent="0.35">
      <c r="A7" s="640" t="s">
        <v>132</v>
      </c>
      <c r="B7" s="641"/>
      <c r="C7" s="637"/>
      <c r="D7" s="642"/>
      <c r="E7" s="639"/>
      <c r="H7" s="654">
        <v>6</v>
      </c>
      <c r="I7" s="640" t="s">
        <v>132</v>
      </c>
      <c r="J7" s="641"/>
      <c r="K7" s="639"/>
    </row>
    <row r="8" spans="1:11" ht="15" thickBot="1" x14ac:dyDescent="0.35">
      <c r="A8" s="640" t="s">
        <v>133</v>
      </c>
      <c r="B8" s="641"/>
      <c r="C8" s="637"/>
      <c r="D8" s="642"/>
      <c r="E8" s="639"/>
      <c r="H8" s="654">
        <v>7</v>
      </c>
      <c r="I8" s="640" t="s">
        <v>133</v>
      </c>
      <c r="J8" s="641"/>
      <c r="K8" s="639"/>
    </row>
    <row r="9" spans="1:11" ht="15" thickBot="1" x14ac:dyDescent="0.35">
      <c r="A9" s="640" t="s">
        <v>134</v>
      </c>
      <c r="B9" s="641"/>
      <c r="C9" s="637"/>
      <c r="D9" s="642"/>
      <c r="E9" s="639"/>
      <c r="H9" s="654">
        <v>8</v>
      </c>
      <c r="I9" s="640" t="s">
        <v>134</v>
      </c>
      <c r="J9" s="641"/>
      <c r="K9" s="639"/>
    </row>
    <row r="10" spans="1:11" ht="15" thickBot="1" x14ac:dyDescent="0.35">
      <c r="A10" s="640" t="s">
        <v>135</v>
      </c>
      <c r="B10" s="641"/>
      <c r="C10" s="637"/>
      <c r="D10" s="642"/>
      <c r="E10" s="639"/>
      <c r="H10" s="654">
        <v>9</v>
      </c>
      <c r="I10" s="640" t="s">
        <v>135</v>
      </c>
      <c r="J10" s="641"/>
      <c r="K10" s="639"/>
    </row>
    <row r="11" spans="1:11" ht="15" thickBot="1" x14ac:dyDescent="0.35">
      <c r="A11" s="640" t="s">
        <v>136</v>
      </c>
      <c r="B11" s="641"/>
      <c r="C11" s="637"/>
      <c r="D11" s="642"/>
      <c r="E11" s="639"/>
      <c r="H11" s="654">
        <v>10</v>
      </c>
      <c r="I11" s="640" t="s">
        <v>136</v>
      </c>
      <c r="J11" s="641"/>
      <c r="K11" s="639"/>
    </row>
    <row r="12" spans="1:11" ht="15" thickBot="1" x14ac:dyDescent="0.35">
      <c r="A12" s="640" t="s">
        <v>137</v>
      </c>
      <c r="B12" s="641"/>
      <c r="C12" s="637"/>
      <c r="D12" s="642"/>
      <c r="E12" s="639"/>
      <c r="H12" s="654">
        <v>11</v>
      </c>
      <c r="I12" s="640" t="s">
        <v>137</v>
      </c>
      <c r="J12" s="641"/>
      <c r="K12" s="639"/>
    </row>
    <row r="13" spans="1:11" ht="15" thickBot="1" x14ac:dyDescent="0.35">
      <c r="A13" s="640" t="s">
        <v>138</v>
      </c>
      <c r="B13" s="641"/>
      <c r="C13" s="637"/>
      <c r="D13" s="642"/>
      <c r="E13" s="639"/>
      <c r="H13" s="654">
        <v>12</v>
      </c>
      <c r="I13" s="640" t="s">
        <v>138</v>
      </c>
      <c r="J13" s="641"/>
      <c r="K13" s="639"/>
    </row>
    <row r="14" spans="1:11" ht="15" thickBot="1" x14ac:dyDescent="0.35">
      <c r="A14" s="640" t="s">
        <v>139</v>
      </c>
      <c r="B14" s="641"/>
      <c r="C14" s="637"/>
      <c r="D14" s="642"/>
      <c r="E14" s="639"/>
      <c r="H14" s="654">
        <v>13</v>
      </c>
      <c r="I14" s="640" t="s">
        <v>139</v>
      </c>
      <c r="J14" s="641"/>
      <c r="K14" s="639"/>
    </row>
    <row r="15" spans="1:11" ht="15" thickBot="1" x14ac:dyDescent="0.35">
      <c r="A15" s="640" t="s">
        <v>140</v>
      </c>
      <c r="B15" s="641"/>
      <c r="C15" s="637"/>
      <c r="D15" s="638"/>
      <c r="E15" s="639"/>
      <c r="H15" s="654">
        <v>14</v>
      </c>
      <c r="I15" s="640" t="s">
        <v>140</v>
      </c>
      <c r="J15" s="641"/>
      <c r="K15" s="639"/>
    </row>
    <row r="16" spans="1:11" ht="15" thickBot="1" x14ac:dyDescent="0.35">
      <c r="A16" s="640" t="s">
        <v>141</v>
      </c>
      <c r="B16" s="641"/>
      <c r="C16" s="637"/>
      <c r="D16" s="642"/>
      <c r="E16" s="639"/>
      <c r="H16" s="654">
        <v>15</v>
      </c>
      <c r="I16" s="640" t="s">
        <v>141</v>
      </c>
      <c r="J16" s="641"/>
      <c r="K16" s="639"/>
    </row>
    <row r="17" spans="1:11" ht="15" thickBot="1" x14ac:dyDescent="0.35">
      <c r="A17" s="640" t="s">
        <v>142</v>
      </c>
      <c r="B17" s="641"/>
      <c r="C17" s="637"/>
      <c r="D17" s="638"/>
      <c r="E17" s="639"/>
      <c r="H17" s="654">
        <v>16</v>
      </c>
      <c r="I17" s="640" t="s">
        <v>142</v>
      </c>
      <c r="J17" s="641"/>
      <c r="K17" s="639"/>
    </row>
    <row r="18" spans="1:11" ht="15" thickBot="1" x14ac:dyDescent="0.35">
      <c r="A18" s="640" t="s">
        <v>143</v>
      </c>
      <c r="B18" s="641"/>
      <c r="C18" s="637"/>
      <c r="D18" s="638"/>
      <c r="E18" s="639"/>
      <c r="H18" s="654">
        <v>17</v>
      </c>
      <c r="I18" s="640" t="s">
        <v>143</v>
      </c>
      <c r="J18" s="641"/>
      <c r="K18" s="639"/>
    </row>
    <row r="19" spans="1:11" ht="15" thickBot="1" x14ac:dyDescent="0.35">
      <c r="A19" s="640" t="s">
        <v>144</v>
      </c>
      <c r="B19" s="641"/>
      <c r="C19" s="637"/>
      <c r="D19" s="642"/>
      <c r="E19" s="639"/>
      <c r="H19" s="654">
        <v>18</v>
      </c>
      <c r="I19" s="640" t="s">
        <v>144</v>
      </c>
      <c r="J19" s="641"/>
      <c r="K19" s="639"/>
    </row>
    <row r="20" spans="1:11" ht="15" thickBot="1" x14ac:dyDescent="0.35">
      <c r="A20" s="640" t="s">
        <v>145</v>
      </c>
      <c r="B20" s="641"/>
      <c r="C20" s="637"/>
      <c r="D20" s="642"/>
      <c r="E20" s="639"/>
      <c r="H20" s="654">
        <v>19</v>
      </c>
      <c r="I20" s="640" t="s">
        <v>145</v>
      </c>
      <c r="J20" s="641"/>
      <c r="K20" s="639"/>
    </row>
    <row r="21" spans="1:11" ht="15" thickBot="1" x14ac:dyDescent="0.35">
      <c r="A21" s="640" t="s">
        <v>146</v>
      </c>
      <c r="B21" s="641"/>
      <c r="C21" s="637"/>
      <c r="D21" s="642"/>
      <c r="E21" s="639"/>
      <c r="H21" s="654">
        <v>20</v>
      </c>
      <c r="I21" s="640" t="s">
        <v>146</v>
      </c>
      <c r="J21" s="641"/>
      <c r="K21" s="639"/>
    </row>
    <row r="22" spans="1:11" ht="15" thickBot="1" x14ac:dyDescent="0.35">
      <c r="A22" s="640" t="s">
        <v>147</v>
      </c>
      <c r="B22" s="641"/>
      <c r="C22" s="637"/>
      <c r="D22" s="642"/>
      <c r="E22" s="639"/>
      <c r="H22" s="654">
        <v>21</v>
      </c>
      <c r="I22" s="640" t="s">
        <v>147</v>
      </c>
      <c r="J22" s="641"/>
      <c r="K22" s="639"/>
    </row>
    <row r="23" spans="1:11" ht="15" thickBot="1" x14ac:dyDescent="0.35">
      <c r="A23" s="640" t="s">
        <v>148</v>
      </c>
      <c r="B23" s="641"/>
      <c r="C23" s="637"/>
      <c r="D23" s="642"/>
      <c r="E23" s="639"/>
      <c r="H23" s="654">
        <v>22</v>
      </c>
      <c r="I23" s="640" t="s">
        <v>148</v>
      </c>
      <c r="J23" s="641"/>
      <c r="K23" s="639"/>
    </row>
    <row r="24" spans="1:11" ht="15" thickBot="1" x14ac:dyDescent="0.35">
      <c r="A24" s="640" t="s">
        <v>149</v>
      </c>
      <c r="B24" s="641"/>
      <c r="C24" s="637"/>
      <c r="D24" s="642"/>
      <c r="E24" s="639"/>
      <c r="H24" s="654">
        <v>23</v>
      </c>
      <c r="I24" s="640" t="s">
        <v>149</v>
      </c>
      <c r="J24" s="641"/>
      <c r="K24" s="639"/>
    </row>
    <row r="25" spans="1:11" ht="15" thickBot="1" x14ac:dyDescent="0.35">
      <c r="A25" s="640" t="s">
        <v>150</v>
      </c>
      <c r="B25" s="641"/>
      <c r="C25" s="637"/>
      <c r="D25" s="642"/>
      <c r="E25" s="639"/>
      <c r="H25" s="654">
        <v>24</v>
      </c>
      <c r="I25" s="640" t="s">
        <v>150</v>
      </c>
      <c r="J25" s="641"/>
      <c r="K25" s="639"/>
    </row>
    <row r="26" spans="1:11" ht="15" thickBot="1" x14ac:dyDescent="0.35">
      <c r="A26" s="640" t="s">
        <v>151</v>
      </c>
      <c r="B26" s="641"/>
      <c r="C26" s="637"/>
      <c r="D26" s="642"/>
      <c r="E26" s="639"/>
      <c r="H26" s="654">
        <v>25</v>
      </c>
      <c r="I26" s="640" t="s">
        <v>151</v>
      </c>
      <c r="J26" s="641"/>
      <c r="K26" s="639"/>
    </row>
    <row r="27" spans="1:11" ht="15" thickBot="1" x14ac:dyDescent="0.35">
      <c r="A27" s="640" t="s">
        <v>152</v>
      </c>
      <c r="B27" s="641"/>
      <c r="C27" s="637"/>
      <c r="D27" s="642"/>
      <c r="E27" s="639"/>
      <c r="H27" s="654">
        <v>26</v>
      </c>
      <c r="I27" s="640" t="s">
        <v>152</v>
      </c>
      <c r="J27" s="641"/>
      <c r="K27" s="639"/>
    </row>
    <row r="28" spans="1:11" ht="15" thickBot="1" x14ac:dyDescent="0.35">
      <c r="A28" s="640" t="s">
        <v>153</v>
      </c>
      <c r="B28" s="641"/>
      <c r="C28" s="637"/>
      <c r="D28" s="642"/>
      <c r="E28" s="639"/>
      <c r="H28" s="654">
        <v>27</v>
      </c>
      <c r="I28" s="640" t="s">
        <v>153</v>
      </c>
      <c r="J28" s="641"/>
      <c r="K28" s="639"/>
    </row>
    <row r="29" spans="1:11" ht="15" thickBot="1" x14ac:dyDescent="0.35">
      <c r="A29" s="643" t="s">
        <v>154</v>
      </c>
      <c r="B29" s="641"/>
      <c r="C29" s="637"/>
      <c r="D29" s="644"/>
      <c r="E29" s="639"/>
      <c r="H29" s="655">
        <v>28</v>
      </c>
      <c r="I29" s="643" t="s">
        <v>154</v>
      </c>
      <c r="J29" s="641"/>
      <c r="K29" s="639"/>
    </row>
    <row r="30" spans="1:11" x14ac:dyDescent="0.3">
      <c r="A30" s="645"/>
      <c r="B30" s="645"/>
      <c r="C30" s="645"/>
      <c r="D30" s="646"/>
      <c r="E30" s="647"/>
      <c r="H30" s="656" t="s">
        <v>155</v>
      </c>
      <c r="I30" s="645"/>
      <c r="J30" s="645"/>
      <c r="K30" s="647"/>
    </row>
    <row r="31" spans="1:11" ht="15" thickBot="1" x14ac:dyDescent="0.35">
      <c r="A31" s="648" t="s">
        <v>156</v>
      </c>
      <c r="B31" s="649"/>
      <c r="C31" s="650"/>
      <c r="D31" s="651"/>
      <c r="E31" s="652"/>
      <c r="H31" s="657"/>
      <c r="I31" s="648" t="s">
        <v>156</v>
      </c>
      <c r="J31" s="649"/>
      <c r="K31" s="652"/>
    </row>
    <row r="32" spans="1:11" x14ac:dyDescent="0.3">
      <c r="A32" s="710"/>
      <c r="B32" s="710"/>
      <c r="C32" s="710"/>
      <c r="D32" s="710"/>
      <c r="E32" s="710"/>
      <c r="H32" s="715" t="s">
        <v>157</v>
      </c>
      <c r="I32" s="715"/>
      <c r="J32" s="710"/>
      <c r="K32" s="710"/>
    </row>
    <row r="33" spans="1:11" x14ac:dyDescent="0.3">
      <c r="A33" s="710"/>
      <c r="B33" s="710"/>
      <c r="C33" s="710"/>
      <c r="D33" s="710"/>
      <c r="E33" s="710"/>
      <c r="H33" s="714"/>
      <c r="I33" s="714"/>
      <c r="J33" s="710"/>
      <c r="K33" s="710"/>
    </row>
    <row r="34" spans="1:11" x14ac:dyDescent="0.3">
      <c r="A34" s="710"/>
      <c r="B34" s="710"/>
      <c r="C34" s="710"/>
      <c r="D34" s="710"/>
      <c r="E34" s="710"/>
      <c r="H34" s="714"/>
      <c r="I34" s="714"/>
      <c r="J34" s="710"/>
      <c r="K34" s="710"/>
    </row>
    <row r="35" spans="1:11" x14ac:dyDescent="0.3">
      <c r="A35" s="710"/>
      <c r="B35" s="710"/>
      <c r="C35" s="710"/>
      <c r="D35" s="710"/>
      <c r="E35" s="710"/>
      <c r="H35" s="714"/>
      <c r="I35" s="714"/>
      <c r="J35" s="710"/>
      <c r="K35" s="710"/>
    </row>
    <row r="36" spans="1:11" x14ac:dyDescent="0.3">
      <c r="A36" s="710"/>
      <c r="B36" s="710"/>
      <c r="C36" s="710"/>
      <c r="D36" s="710"/>
      <c r="E36" s="710"/>
      <c r="H36" s="714"/>
      <c r="I36" s="714"/>
      <c r="J36" s="710"/>
      <c r="K36" s="710"/>
    </row>
    <row r="37" spans="1:11" x14ac:dyDescent="0.3">
      <c r="A37" s="710"/>
      <c r="B37" s="710"/>
      <c r="C37" s="710"/>
      <c r="D37" s="710"/>
      <c r="E37" s="710"/>
      <c r="H37" s="714"/>
      <c r="I37" s="714"/>
      <c r="J37" s="710"/>
      <c r="K37" s="710"/>
    </row>
    <row r="38" spans="1:11" x14ac:dyDescent="0.3">
      <c r="A38" s="710"/>
      <c r="B38" s="710"/>
      <c r="C38" s="710"/>
      <c r="D38" s="710"/>
      <c r="E38" s="710"/>
      <c r="H38" s="714"/>
      <c r="I38" s="714"/>
      <c r="J38" s="710"/>
      <c r="K38" s="710"/>
    </row>
    <row r="39" spans="1:11" x14ac:dyDescent="0.3">
      <c r="A39" s="710"/>
      <c r="B39" s="710"/>
      <c r="C39" s="710"/>
      <c r="D39" s="710"/>
      <c r="E39" s="710"/>
    </row>
    <row r="40" spans="1:11" x14ac:dyDescent="0.3">
      <c r="A40" s="710"/>
      <c r="B40" s="710"/>
      <c r="C40" s="710"/>
      <c r="D40" s="710"/>
      <c r="E40" s="710"/>
    </row>
    <row r="41" spans="1:11" x14ac:dyDescent="0.3">
      <c r="A41" s="710"/>
      <c r="B41" s="710"/>
      <c r="C41" s="710"/>
      <c r="D41" s="710"/>
      <c r="E41" s="710"/>
    </row>
    <row r="42" spans="1:11" x14ac:dyDescent="0.3">
      <c r="A42" s="710"/>
      <c r="B42" s="710"/>
      <c r="C42" s="710"/>
      <c r="D42" s="710"/>
      <c r="E42" s="710"/>
    </row>
    <row r="43" spans="1:11" x14ac:dyDescent="0.3">
      <c r="A43" s="710"/>
      <c r="B43" s="710"/>
      <c r="C43" s="710"/>
      <c r="D43" s="710"/>
      <c r="E43" s="710"/>
    </row>
    <row r="44" spans="1:11" x14ac:dyDescent="0.3">
      <c r="A44" s="710"/>
      <c r="B44" s="710"/>
      <c r="C44" s="710"/>
      <c r="D44" s="710"/>
      <c r="E44" s="710"/>
    </row>
    <row r="45" spans="1:11" x14ac:dyDescent="0.3">
      <c r="A45" s="710"/>
      <c r="B45" s="710"/>
      <c r="C45" s="710"/>
      <c r="D45" s="710"/>
      <c r="E45" s="710"/>
    </row>
    <row r="46" spans="1:11" x14ac:dyDescent="0.3">
      <c r="A46" s="710"/>
      <c r="B46" s="710"/>
      <c r="C46" s="710"/>
      <c r="D46" s="710"/>
      <c r="E46" s="710"/>
    </row>
    <row r="47" spans="1:11" x14ac:dyDescent="0.3">
      <c r="A47" s="710"/>
      <c r="B47" s="710"/>
      <c r="C47" s="710"/>
      <c r="D47" s="710"/>
      <c r="E47" s="710"/>
    </row>
    <row r="48" spans="1:11" x14ac:dyDescent="0.3">
      <c r="A48" s="710"/>
      <c r="B48" s="710"/>
      <c r="C48" s="710"/>
      <c r="D48" s="710"/>
      <c r="E48" s="710"/>
    </row>
    <row r="49" spans="1:5" x14ac:dyDescent="0.3">
      <c r="A49" s="710"/>
      <c r="B49" s="710"/>
      <c r="C49" s="710"/>
      <c r="D49" s="710"/>
      <c r="E49" s="710"/>
    </row>
    <row r="50" spans="1:5" x14ac:dyDescent="0.3">
      <c r="A50" s="710"/>
      <c r="B50" s="710"/>
      <c r="C50" s="710"/>
      <c r="D50" s="710"/>
      <c r="E50" s="710"/>
    </row>
    <row r="51" spans="1:5" x14ac:dyDescent="0.3">
      <c r="A51" s="710"/>
      <c r="B51" s="710"/>
      <c r="C51" s="710"/>
      <c r="D51" s="710"/>
      <c r="E51" s="710"/>
    </row>
    <row r="52" spans="1:5" x14ac:dyDescent="0.3">
      <c r="A52" s="710"/>
      <c r="B52" s="710"/>
      <c r="C52" s="710"/>
      <c r="D52" s="710"/>
      <c r="E52" s="710"/>
    </row>
    <row r="53" spans="1:5" x14ac:dyDescent="0.3">
      <c r="A53" s="710"/>
      <c r="B53" s="710"/>
      <c r="C53" s="710"/>
      <c r="D53" s="710"/>
      <c r="E53" s="710"/>
    </row>
    <row r="54" spans="1:5" x14ac:dyDescent="0.3">
      <c r="A54" s="710"/>
      <c r="B54" s="710"/>
      <c r="C54" s="710"/>
      <c r="D54" s="710"/>
      <c r="E54" s="710"/>
    </row>
    <row r="55" spans="1:5" x14ac:dyDescent="0.3">
      <c r="A55" s="710"/>
      <c r="B55" s="710"/>
      <c r="C55" s="710"/>
      <c r="D55" s="710"/>
      <c r="E55" s="710"/>
    </row>
    <row r="56" spans="1:5" x14ac:dyDescent="0.3">
      <c r="A56" s="710"/>
      <c r="B56" s="710"/>
      <c r="C56" s="710"/>
      <c r="D56" s="710"/>
      <c r="E56" s="710"/>
    </row>
    <row r="57" spans="1:5" x14ac:dyDescent="0.3">
      <c r="A57" s="710"/>
      <c r="B57" s="710"/>
      <c r="C57" s="710"/>
      <c r="D57" s="710"/>
      <c r="E57" s="710"/>
    </row>
    <row r="58" spans="1:5" x14ac:dyDescent="0.3">
      <c r="A58" s="710"/>
      <c r="B58" s="710"/>
      <c r="C58" s="710"/>
      <c r="D58" s="710"/>
      <c r="E58" s="710"/>
    </row>
    <row r="59" spans="1:5" x14ac:dyDescent="0.3">
      <c r="A59" s="710"/>
      <c r="B59" s="710"/>
      <c r="C59" s="710"/>
      <c r="D59" s="710"/>
      <c r="E59" s="710"/>
    </row>
    <row r="60" spans="1:5" x14ac:dyDescent="0.3">
      <c r="A60" s="710"/>
      <c r="B60" s="710"/>
      <c r="C60" s="710"/>
      <c r="D60" s="710"/>
      <c r="E60" s="710"/>
    </row>
    <row r="61" spans="1:5" x14ac:dyDescent="0.3">
      <c r="A61" s="710"/>
      <c r="B61" s="710"/>
      <c r="C61" s="710"/>
      <c r="D61" s="710"/>
      <c r="E61" s="710"/>
    </row>
    <row r="62" spans="1:5" x14ac:dyDescent="0.3">
      <c r="A62" s="710"/>
      <c r="B62" s="710"/>
      <c r="C62" s="710"/>
      <c r="D62" s="710"/>
      <c r="E62" s="710"/>
    </row>
    <row r="63" spans="1:5" x14ac:dyDescent="0.3">
      <c r="A63" s="710"/>
      <c r="B63" s="710"/>
      <c r="C63" s="710"/>
      <c r="D63" s="710"/>
      <c r="E63" s="710"/>
    </row>
    <row r="64" spans="1:5" x14ac:dyDescent="0.3">
      <c r="A64" s="710"/>
      <c r="B64" s="710"/>
      <c r="C64" s="710"/>
      <c r="D64" s="710"/>
      <c r="E64" s="710"/>
    </row>
    <row r="65" spans="1:5" x14ac:dyDescent="0.3">
      <c r="A65" s="710"/>
      <c r="B65" s="710"/>
      <c r="C65" s="710"/>
      <c r="D65" s="710"/>
      <c r="E65" s="710"/>
    </row>
  </sheetData>
  <mergeCells count="7">
    <mergeCell ref="H37:I37"/>
    <mergeCell ref="H38:I38"/>
    <mergeCell ref="H34:I34"/>
    <mergeCell ref="H32:I32"/>
    <mergeCell ref="H33:I33"/>
    <mergeCell ref="H35:I35"/>
    <mergeCell ref="H36:I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A5670-8566-4CDB-A5F5-2512DE210927}">
  <sheetPr>
    <tabColor theme="5" tint="-0.249977111117893"/>
    <pageSetUpPr fitToPage="1"/>
  </sheetPr>
  <dimension ref="A1:J66"/>
  <sheetViews>
    <sheetView workbookViewId="0"/>
  </sheetViews>
  <sheetFormatPr defaultColWidth="0" defaultRowHeight="0" customHeight="1" zeroHeight="1" x14ac:dyDescent="0.3"/>
  <cols>
    <col min="1" max="1" width="44.88671875" style="161" customWidth="1"/>
    <col min="2" max="2" width="36.88671875" style="161" customWidth="1"/>
    <col min="3" max="3" width="31.33203125" style="161" customWidth="1"/>
    <col min="4" max="4" width="42.33203125" style="283" customWidth="1"/>
    <col min="5" max="5" width="41.33203125" style="283" customWidth="1"/>
    <col min="6" max="6" width="41" style="295" customWidth="1"/>
    <col min="7" max="7" width="50.5546875" style="161" customWidth="1"/>
    <col min="8" max="8" width="51.109375" style="35" customWidth="1"/>
    <col min="9" max="9" width="45.88671875" style="161" customWidth="1"/>
    <col min="10" max="16378" width="9" style="161" customWidth="1"/>
    <col min="16379" max="16379" width="13.5546875" style="161" customWidth="1"/>
    <col min="16380" max="16380" width="21.88671875" style="161" customWidth="1"/>
    <col min="16381" max="16381" width="36.88671875" style="161" customWidth="1"/>
    <col min="16382" max="16382" width="33" style="161" customWidth="1"/>
    <col min="16383" max="16383" width="26.88671875" style="161" customWidth="1"/>
    <col min="16384" max="16384" width="52.5546875" style="161" customWidth="1"/>
  </cols>
  <sheetData>
    <row r="1" spans="1:10" s="139" customFormat="1" ht="31.2" x14ac:dyDescent="0.4">
      <c r="A1" s="181" t="str">
        <f>CONCATENATE("FFY ", Instructions!B9, " Annual Expenditure Plan")</f>
        <v>FFY 2027 Annual Expenditure Plan</v>
      </c>
      <c r="B1" s="136"/>
      <c r="C1" s="136"/>
      <c r="D1" s="308"/>
      <c r="E1" s="308"/>
      <c r="F1" s="241"/>
      <c r="G1" s="136"/>
      <c r="H1" s="309"/>
    </row>
    <row r="2" spans="1:10" s="163" customFormat="1" ht="25.8" x14ac:dyDescent="0.5">
      <c r="A2" s="182">
        <f>Instructions!B8</f>
        <v>0</v>
      </c>
      <c r="B2" s="36"/>
      <c r="C2" s="36"/>
      <c r="D2" s="310"/>
      <c r="E2" s="310"/>
      <c r="F2" s="242"/>
      <c r="G2" s="311"/>
      <c r="H2" s="312"/>
    </row>
    <row r="3" spans="1:10" s="59" customFormat="1" ht="22.5" customHeight="1" x14ac:dyDescent="0.3">
      <c r="A3" s="193" t="s">
        <v>86</v>
      </c>
      <c r="B3" s="39"/>
      <c r="C3" s="39"/>
      <c r="D3" s="505"/>
      <c r="E3" s="505"/>
      <c r="F3" s="506"/>
      <c r="G3" s="507"/>
      <c r="H3" s="299"/>
    </row>
    <row r="4" spans="1:10" s="196" customFormat="1" ht="63" x14ac:dyDescent="0.3">
      <c r="A4" s="508" t="s">
        <v>158</v>
      </c>
      <c r="B4" s="508" t="s">
        <v>159</v>
      </c>
      <c r="C4" s="508" t="s">
        <v>93</v>
      </c>
      <c r="D4" s="508" t="s">
        <v>160</v>
      </c>
      <c r="E4" s="509" t="s">
        <v>95</v>
      </c>
      <c r="F4" s="508" t="s">
        <v>96</v>
      </c>
    </row>
    <row r="5" spans="1:10" ht="57" customHeight="1" x14ac:dyDescent="0.3">
      <c r="A5" s="484" t="e">
        <f>_xlfn.XLOOKUP(Instructions!B8,Table8[Board Name],Table8[Total Allotted])</f>
        <v>#N/A</v>
      </c>
      <c r="B5" s="485"/>
      <c r="C5" s="278" t="s">
        <v>78</v>
      </c>
      <c r="D5" s="279"/>
      <c r="E5" s="23"/>
      <c r="F5" s="236"/>
      <c r="H5" s="161"/>
    </row>
    <row r="6" spans="1:10" ht="18" customHeight="1" x14ac:dyDescent="0.3">
      <c r="A6" s="280"/>
      <c r="B6" s="280"/>
      <c r="C6" s="280"/>
      <c r="D6" s="281"/>
      <c r="E6" s="281"/>
      <c r="F6" s="291"/>
      <c r="G6" s="280"/>
    </row>
    <row r="7" spans="1:10" s="59" customFormat="1" ht="63" x14ac:dyDescent="0.3">
      <c r="A7" s="296" t="s">
        <v>111</v>
      </c>
      <c r="B7" s="296" t="s">
        <v>112</v>
      </c>
      <c r="C7" s="296" t="s">
        <v>113</v>
      </c>
      <c r="D7" s="297" t="s">
        <v>114</v>
      </c>
      <c r="E7" s="297" t="s">
        <v>115</v>
      </c>
      <c r="F7" s="298" t="s">
        <v>161</v>
      </c>
      <c r="G7" s="298" t="s">
        <v>117</v>
      </c>
      <c r="H7" s="298" t="s">
        <v>118</v>
      </c>
      <c r="I7" s="277" t="s">
        <v>119</v>
      </c>
      <c r="J7" s="299"/>
    </row>
    <row r="8" spans="1:10" s="162" customFormat="1" ht="15.6" x14ac:dyDescent="0.3">
      <c r="A8" s="251" t="s">
        <v>78</v>
      </c>
      <c r="B8" s="177" t="s">
        <v>78</v>
      </c>
      <c r="C8" s="233">
        <v>0</v>
      </c>
      <c r="D8" s="233" t="s">
        <v>78</v>
      </c>
      <c r="E8" s="187" t="s">
        <v>78</v>
      </c>
      <c r="F8" s="235"/>
      <c r="G8" s="235"/>
      <c r="H8" s="235"/>
      <c r="I8" s="282"/>
      <c r="J8" s="35"/>
    </row>
    <row r="9" spans="1:10" ht="15.6" x14ac:dyDescent="0.3">
      <c r="A9" s="251" t="s">
        <v>78</v>
      </c>
      <c r="B9" s="177" t="s">
        <v>78</v>
      </c>
      <c r="C9" s="233">
        <v>0</v>
      </c>
      <c r="D9" s="233" t="s">
        <v>78</v>
      </c>
      <c r="E9" s="187" t="s">
        <v>78</v>
      </c>
      <c r="F9" s="235"/>
      <c r="G9" s="235"/>
      <c r="H9" s="235"/>
      <c r="I9" s="282"/>
      <c r="J9" s="35"/>
    </row>
    <row r="10" spans="1:10" s="130" customFormat="1" ht="15.6" x14ac:dyDescent="0.3">
      <c r="A10" s="251" t="s">
        <v>78</v>
      </c>
      <c r="B10" s="177" t="s">
        <v>78</v>
      </c>
      <c r="C10" s="233">
        <v>0</v>
      </c>
      <c r="D10" s="233" t="s">
        <v>78</v>
      </c>
      <c r="E10" s="187" t="s">
        <v>78</v>
      </c>
      <c r="F10" s="235"/>
      <c r="G10" s="235"/>
      <c r="H10" s="235"/>
      <c r="I10" s="282"/>
      <c r="J10" s="128"/>
    </row>
    <row r="11" spans="1:10" ht="15.6" x14ac:dyDescent="0.3">
      <c r="A11" s="251" t="s">
        <v>78</v>
      </c>
      <c r="B11" s="177" t="s">
        <v>78</v>
      </c>
      <c r="C11" s="233">
        <v>0</v>
      </c>
      <c r="D11" s="233" t="s">
        <v>78</v>
      </c>
      <c r="E11" s="187" t="s">
        <v>78</v>
      </c>
      <c r="F11" s="235"/>
      <c r="G11" s="235"/>
      <c r="H11" s="235"/>
      <c r="I11" s="155"/>
      <c r="J11" s="35"/>
    </row>
    <row r="12" spans="1:10" s="130" customFormat="1" ht="15.6" x14ac:dyDescent="0.3">
      <c r="A12" s="251" t="s">
        <v>78</v>
      </c>
      <c r="B12" s="177" t="s">
        <v>78</v>
      </c>
      <c r="C12" s="233">
        <v>0</v>
      </c>
      <c r="D12" s="233" t="s">
        <v>78</v>
      </c>
      <c r="E12" s="187" t="s">
        <v>78</v>
      </c>
      <c r="F12" s="235"/>
      <c r="G12" s="235"/>
      <c r="H12" s="235"/>
      <c r="I12" s="155"/>
      <c r="J12" s="128"/>
    </row>
    <row r="13" spans="1:10" s="130" customFormat="1" ht="15.6" x14ac:dyDescent="0.3">
      <c r="A13" s="251" t="s">
        <v>78</v>
      </c>
      <c r="B13" s="177" t="s">
        <v>78</v>
      </c>
      <c r="C13" s="233">
        <v>0</v>
      </c>
      <c r="D13" s="233" t="s">
        <v>78</v>
      </c>
      <c r="E13" s="187" t="s">
        <v>78</v>
      </c>
      <c r="F13" s="235"/>
      <c r="G13" s="235"/>
      <c r="H13" s="235"/>
      <c r="I13" s="155"/>
      <c r="J13" s="128"/>
    </row>
    <row r="14" spans="1:10" s="130" customFormat="1" ht="15.6" x14ac:dyDescent="0.3">
      <c r="A14" s="251" t="s">
        <v>78</v>
      </c>
      <c r="B14" s="177" t="s">
        <v>78</v>
      </c>
      <c r="C14" s="233">
        <v>0</v>
      </c>
      <c r="D14" s="233" t="s">
        <v>78</v>
      </c>
      <c r="E14" s="187" t="s">
        <v>78</v>
      </c>
      <c r="F14" s="235"/>
      <c r="G14" s="235"/>
      <c r="H14" s="235"/>
      <c r="I14" s="155"/>
      <c r="J14" s="128"/>
    </row>
    <row r="15" spans="1:10" ht="15.6" x14ac:dyDescent="0.3">
      <c r="A15" s="251" t="s">
        <v>78</v>
      </c>
      <c r="B15" s="177" t="s">
        <v>78</v>
      </c>
      <c r="C15" s="233">
        <v>0</v>
      </c>
      <c r="D15" s="233" t="s">
        <v>78</v>
      </c>
      <c r="E15" s="187" t="s">
        <v>78</v>
      </c>
      <c r="F15" s="235"/>
      <c r="G15" s="235"/>
      <c r="H15" s="235"/>
      <c r="I15" s="155"/>
      <c r="J15" s="35"/>
    </row>
    <row r="16" spans="1:10" ht="15.6" x14ac:dyDescent="0.3">
      <c r="A16" s="251" t="s">
        <v>78</v>
      </c>
      <c r="B16" s="177" t="s">
        <v>78</v>
      </c>
      <c r="C16" s="233">
        <v>0</v>
      </c>
      <c r="D16" s="233" t="s">
        <v>78</v>
      </c>
      <c r="E16" s="187" t="s">
        <v>78</v>
      </c>
      <c r="F16" s="235"/>
      <c r="G16" s="235"/>
      <c r="H16" s="235"/>
      <c r="I16" s="235"/>
      <c r="J16" s="35"/>
    </row>
    <row r="17" spans="1:10" ht="15.6" x14ac:dyDescent="0.3">
      <c r="A17" s="251" t="s">
        <v>78</v>
      </c>
      <c r="B17" s="177" t="s">
        <v>78</v>
      </c>
      <c r="C17" s="233">
        <v>0</v>
      </c>
      <c r="D17" s="233" t="s">
        <v>78</v>
      </c>
      <c r="E17" s="187" t="s">
        <v>78</v>
      </c>
      <c r="F17" s="235"/>
      <c r="G17" s="235"/>
      <c r="H17" s="235"/>
      <c r="I17" s="235"/>
      <c r="J17" s="35"/>
    </row>
    <row r="18" spans="1:10" ht="15.6" x14ac:dyDescent="0.3">
      <c r="A18" s="251" t="s">
        <v>78</v>
      </c>
      <c r="B18" s="177" t="s">
        <v>78</v>
      </c>
      <c r="C18" s="233">
        <v>0</v>
      </c>
      <c r="D18" s="233" t="s">
        <v>78</v>
      </c>
      <c r="E18" s="187" t="s">
        <v>78</v>
      </c>
      <c r="F18" s="235"/>
      <c r="G18" s="235"/>
      <c r="H18" s="235"/>
      <c r="I18" s="155"/>
      <c r="J18" s="35"/>
    </row>
    <row r="19" spans="1:10" s="162" customFormat="1" ht="15.6" x14ac:dyDescent="0.3">
      <c r="A19" s="251" t="s">
        <v>78</v>
      </c>
      <c r="B19" s="177" t="s">
        <v>78</v>
      </c>
      <c r="C19" s="233">
        <v>0</v>
      </c>
      <c r="D19" s="233" t="s">
        <v>78</v>
      </c>
      <c r="E19" s="187" t="s">
        <v>78</v>
      </c>
      <c r="F19" s="235"/>
      <c r="G19" s="235"/>
      <c r="H19" s="235"/>
      <c r="I19" s="155"/>
      <c r="J19" s="35"/>
    </row>
    <row r="20" spans="1:10" ht="15.6" x14ac:dyDescent="0.3">
      <c r="A20" s="251" t="s">
        <v>78</v>
      </c>
      <c r="B20" s="177" t="s">
        <v>78</v>
      </c>
      <c r="C20" s="233">
        <v>0</v>
      </c>
      <c r="D20" s="233" t="s">
        <v>78</v>
      </c>
      <c r="E20" s="187" t="s">
        <v>78</v>
      </c>
      <c r="F20" s="235"/>
      <c r="G20" s="235"/>
      <c r="H20" s="235"/>
      <c r="I20" s="155"/>
      <c r="J20" s="35"/>
    </row>
    <row r="21" spans="1:10" ht="15.6" x14ac:dyDescent="0.3">
      <c r="A21" s="251" t="s">
        <v>78</v>
      </c>
      <c r="B21" s="177" t="s">
        <v>78</v>
      </c>
      <c r="C21" s="233">
        <v>0</v>
      </c>
      <c r="D21" s="233" t="s">
        <v>78</v>
      </c>
      <c r="E21" s="187" t="s">
        <v>78</v>
      </c>
      <c r="F21" s="235"/>
      <c r="G21" s="235"/>
      <c r="H21" s="235"/>
      <c r="I21" s="155"/>
      <c r="J21" s="35"/>
    </row>
    <row r="22" spans="1:10" ht="15.6" x14ac:dyDescent="0.3">
      <c r="A22" s="251" t="s">
        <v>78</v>
      </c>
      <c r="B22" s="177" t="s">
        <v>78</v>
      </c>
      <c r="C22" s="233">
        <v>0</v>
      </c>
      <c r="D22" s="233" t="s">
        <v>78</v>
      </c>
      <c r="E22" s="187" t="s">
        <v>78</v>
      </c>
      <c r="F22" s="235"/>
      <c r="G22" s="235"/>
      <c r="H22" s="235"/>
      <c r="I22" s="155"/>
      <c r="J22" s="35"/>
    </row>
    <row r="23" spans="1:10" ht="15.6" x14ac:dyDescent="0.3">
      <c r="A23" s="251" t="s">
        <v>78</v>
      </c>
      <c r="B23" s="177" t="s">
        <v>78</v>
      </c>
      <c r="C23" s="233">
        <v>0</v>
      </c>
      <c r="D23" s="233" t="s">
        <v>78</v>
      </c>
      <c r="E23" s="187" t="s">
        <v>78</v>
      </c>
      <c r="F23" s="235"/>
      <c r="G23" s="235"/>
      <c r="H23" s="235"/>
      <c r="I23" s="155"/>
      <c r="J23" s="35"/>
    </row>
    <row r="24" spans="1:10" ht="15.6" x14ac:dyDescent="0.3">
      <c r="A24" s="251" t="s">
        <v>78</v>
      </c>
      <c r="B24" s="177" t="s">
        <v>78</v>
      </c>
      <c r="C24" s="233">
        <v>0</v>
      </c>
      <c r="D24" s="233" t="s">
        <v>78</v>
      </c>
      <c r="E24" s="187" t="s">
        <v>78</v>
      </c>
      <c r="F24" s="235"/>
      <c r="G24" s="235"/>
      <c r="H24" s="235"/>
      <c r="I24" s="155"/>
      <c r="J24" s="35"/>
    </row>
    <row r="25" spans="1:10" ht="15.6" x14ac:dyDescent="0.3">
      <c r="A25" s="251" t="s">
        <v>78</v>
      </c>
      <c r="B25" s="177" t="s">
        <v>78</v>
      </c>
      <c r="C25" s="233">
        <v>0</v>
      </c>
      <c r="D25" s="233" t="s">
        <v>78</v>
      </c>
      <c r="E25" s="187" t="s">
        <v>78</v>
      </c>
      <c r="F25" s="235"/>
      <c r="G25" s="235"/>
      <c r="H25" s="235"/>
      <c r="I25" s="155"/>
      <c r="J25" s="35"/>
    </row>
    <row r="26" spans="1:10" ht="15.6" x14ac:dyDescent="0.3">
      <c r="A26" s="251" t="s">
        <v>78</v>
      </c>
      <c r="B26" s="177" t="s">
        <v>78</v>
      </c>
      <c r="C26" s="233">
        <v>0</v>
      </c>
      <c r="D26" s="233" t="s">
        <v>78</v>
      </c>
      <c r="E26" s="187" t="s">
        <v>78</v>
      </c>
      <c r="F26" s="235"/>
      <c r="G26" s="235"/>
      <c r="H26" s="235"/>
      <c r="I26" s="155"/>
      <c r="J26" s="35"/>
    </row>
    <row r="27" spans="1:10" ht="15.6" x14ac:dyDescent="0.3">
      <c r="A27" s="251" t="s">
        <v>78</v>
      </c>
      <c r="B27" s="177" t="s">
        <v>78</v>
      </c>
      <c r="C27" s="233">
        <v>0</v>
      </c>
      <c r="D27" s="233" t="s">
        <v>78</v>
      </c>
      <c r="E27" s="187" t="s">
        <v>78</v>
      </c>
      <c r="F27" s="235"/>
      <c r="G27" s="235"/>
      <c r="H27" s="235"/>
      <c r="I27" s="155"/>
      <c r="J27" s="35"/>
    </row>
    <row r="28" spans="1:10" ht="15.6" x14ac:dyDescent="0.3">
      <c r="A28" s="251" t="s">
        <v>78</v>
      </c>
      <c r="B28" s="177" t="s">
        <v>78</v>
      </c>
      <c r="C28" s="233">
        <v>0</v>
      </c>
      <c r="D28" s="233" t="s">
        <v>78</v>
      </c>
      <c r="E28" s="187" t="s">
        <v>78</v>
      </c>
      <c r="F28" s="235"/>
      <c r="G28" s="235"/>
      <c r="H28" s="235"/>
      <c r="I28" s="155"/>
      <c r="J28" s="35"/>
    </row>
    <row r="29" spans="1:10" ht="15.6" x14ac:dyDescent="0.3">
      <c r="A29" s="251" t="s">
        <v>78</v>
      </c>
      <c r="B29" s="177" t="s">
        <v>78</v>
      </c>
      <c r="C29" s="252">
        <v>0</v>
      </c>
      <c r="D29" s="233" t="s">
        <v>78</v>
      </c>
      <c r="E29" s="187" t="s">
        <v>78</v>
      </c>
      <c r="F29" s="237"/>
      <c r="G29" s="237"/>
      <c r="H29" s="237"/>
      <c r="I29" s="503"/>
      <c r="J29" s="35"/>
    </row>
    <row r="30" spans="1:10" ht="15.6" x14ac:dyDescent="0.3">
      <c r="A30" s="190"/>
      <c r="B30" s="230"/>
      <c r="C30" s="231"/>
      <c r="D30" s="230"/>
      <c r="E30" s="230"/>
      <c r="F30" s="293"/>
      <c r="G30" s="234"/>
    </row>
    <row r="31" spans="1:10" ht="15.6" x14ac:dyDescent="0.3">
      <c r="A31" s="313"/>
      <c r="B31" s="314"/>
      <c r="C31" s="315"/>
      <c r="D31" s="314"/>
      <c r="E31" s="314"/>
      <c r="F31" s="292"/>
      <c r="G31" s="234"/>
    </row>
    <row r="32" spans="1:10" s="349" customFormat="1" ht="21" x14ac:dyDescent="0.4">
      <c r="A32" s="300" t="s">
        <v>98</v>
      </c>
      <c r="B32" s="305" t="s">
        <v>107</v>
      </c>
      <c r="C32" s="306" t="s">
        <v>108</v>
      </c>
      <c r="D32" s="305" t="s">
        <v>109</v>
      </c>
      <c r="E32" s="307" t="s">
        <v>110</v>
      </c>
      <c r="F32" s="294" t="s">
        <v>162</v>
      </c>
      <c r="G32" s="345"/>
      <c r="H32" s="346"/>
      <c r="I32" s="347"/>
      <c r="J32" s="348"/>
    </row>
    <row r="33" spans="1:10" s="162" customFormat="1" ht="15.6" x14ac:dyDescent="0.3">
      <c r="A33" s="301" t="s">
        <v>99</v>
      </c>
      <c r="B33" s="362">
        <f>SUMIFS(Table915[Planned Expenditures],Table915[Funding Type 
(CCQ 2, CCQ Mentor, CQF, Other)],"CCQ",Table915[Activity Category],"Infant &amp; Toddler")</f>
        <v>0</v>
      </c>
      <c r="C33" s="362">
        <f>SUMIFS(Table915[Planned Expenditures],Table915[Funding Type 
(CCQ 2, CCQ Mentor, CQF, Other)],"CCQ Mentor",Table915[Activity Category],"Infant &amp; Toddler")</f>
        <v>0</v>
      </c>
      <c r="D33" s="362">
        <f>SUMIFS(Table915[Planned Expenditures],Table915[Funding Type 
(CCQ 2, CCQ Mentor, CQF, Other)],"CQF",Table915[Activity Category],"Infant &amp; Toddler")</f>
        <v>0</v>
      </c>
      <c r="E33" s="364">
        <f>SUMIFS(Table915[Planned Expenditures],Table915[Funding Type 
(CCQ 2, CCQ Mentor, CQF, Other)],"Other",Table915[Activity Category],"Infant &amp; Toddler")</f>
        <v>0</v>
      </c>
      <c r="F33" s="285">
        <f>SUM(Table1216[[#This Row],[CCQ]:[Other]])</f>
        <v>0</v>
      </c>
      <c r="G33" s="190"/>
      <c r="H33" s="234"/>
      <c r="I33" s="35"/>
      <c r="J33" s="161"/>
    </row>
    <row r="34" spans="1:10" s="162" customFormat="1" ht="15.6" x14ac:dyDescent="0.3">
      <c r="A34" s="301" t="s">
        <v>100</v>
      </c>
      <c r="B34" s="362">
        <f>SUMIFS(Table915[Planned Expenditures],Table915[Funding Type 
(CCQ 2, CCQ Mentor, CQF, Other)],"CCQ",Table915[Activity Category],"Professional Development")</f>
        <v>0</v>
      </c>
      <c r="C34" s="362">
        <f>SUMIFS(Table915[Planned Expenditures],Table915[Funding Type 
(CCQ 2, CCQ Mentor, CQF, Other)],"CCQ Mentor",Table915[Activity Category],"Professional Development")</f>
        <v>0</v>
      </c>
      <c r="D34" s="362">
        <f>SUMIFS(Table915[Planned Expenditures],Table915[Funding Type 
(CCQ 2, CCQ Mentor, CQF, Other)],"CQF",Table915[Activity Category],"Professional Development")</f>
        <v>0</v>
      </c>
      <c r="E34" s="365">
        <f>SUMIFS(Table915[Planned Expenditures],Table915[Funding Type 
(CCQ 2, CCQ Mentor, CQF, Other)],"Other",Table915[Activity Category],"Professional Development")</f>
        <v>0</v>
      </c>
      <c r="F34" s="285">
        <f>SUM(Table1216[[#This Row],[CCQ]:[Other]])</f>
        <v>0</v>
      </c>
      <c r="G34" s="190"/>
      <c r="H34" s="234"/>
      <c r="I34" s="35"/>
      <c r="J34" s="161"/>
    </row>
    <row r="35" spans="1:10" s="162" customFormat="1" ht="15.6" x14ac:dyDescent="0.3">
      <c r="A35" s="301" t="s">
        <v>101</v>
      </c>
      <c r="B35" s="362">
        <f>SUMIFS(Table915[Planned Expenditures],Table915[Funding Type 
(CCQ 2, CCQ Mentor, CQF, Other)],"CCQ",Table915[Activity Category],"Texas Rising Star/QRIS (except PD)")</f>
        <v>0</v>
      </c>
      <c r="C35" s="362">
        <f>SUMIFS(Table915[Planned Expenditures],Table915[Funding Type 
(CCQ 2, CCQ Mentor, CQF, Other)],"CCQ Mentor",Table915[Activity Category],"Texas Rising Star/QRIS (except PD)")</f>
        <v>0</v>
      </c>
      <c r="D35" s="362">
        <f>SUMIFS(Table915[Planned Expenditures],Table915[Funding Type 
(CCQ 2, CCQ Mentor, CQF, Other)],"CQF",Table915[Activity Category],"Texas Rising Star/QRIS (except PD)")</f>
        <v>0</v>
      </c>
      <c r="E35" s="364">
        <f>SUMIFS(Table915[Planned Expenditures],Table915[Funding Type 
(CCQ 2, CCQ Mentor, CQF, Other)],"Other",Table915[Activity Category],"Texas Rising Star/QRIS (except PD)")</f>
        <v>0</v>
      </c>
      <c r="F35" s="285">
        <f>SUM(Table1216[[#This Row],[CCQ]:[Other]])</f>
        <v>0</v>
      </c>
      <c r="G35" s="190"/>
      <c r="H35" s="234"/>
      <c r="I35" s="35"/>
      <c r="J35" s="161"/>
    </row>
    <row r="36" spans="1:10" s="162" customFormat="1" ht="15.6" x14ac:dyDescent="0.3">
      <c r="A36" s="301" t="s">
        <v>102</v>
      </c>
      <c r="B36" s="362">
        <f>SUMIFS(Table915[Planned Expenditures],Table915[Funding Type 
(CCQ 2, CCQ Mentor, CQF, Other)],"CCQ",Table915[Activity Category],"Health &amp; Safety (except PD)")</f>
        <v>0</v>
      </c>
      <c r="C36" s="362">
        <f>SUMIFS(Table915[Planned Expenditures],Table915[Funding Type 
(CCQ 2, CCQ Mentor, CQF, Other)],"CCQ Mentor",Table915[Activity Category],"Health &amp; Safety (except PD)")</f>
        <v>0</v>
      </c>
      <c r="D36" s="362">
        <f>SUMIFS(Table915[Planned Expenditures],Table915[Funding Type 
(CCQ 2, CCQ Mentor, CQF, Other)],"CQF",Table915[Activity Category],"Health &amp; Safety (except PD)")</f>
        <v>0</v>
      </c>
      <c r="E36" s="364">
        <f>SUMIFS(Table915[Planned Expenditures],Table915[Funding Type 
(CCQ 2, CCQ Mentor, CQF, Other)],"Other",Table915[Activity Category],"Health &amp; Safety (except PD)")</f>
        <v>0</v>
      </c>
      <c r="F36" s="285">
        <f>SUM(Table1216[[#This Row],[CCQ]:[Other]])</f>
        <v>0</v>
      </c>
      <c r="G36" s="190"/>
      <c r="H36" s="234"/>
      <c r="I36" s="35"/>
      <c r="J36" s="161"/>
    </row>
    <row r="37" spans="1:10" s="162" customFormat="1" ht="15.6" x14ac:dyDescent="0.3">
      <c r="A37" s="302" t="s">
        <v>57</v>
      </c>
      <c r="B37" s="362">
        <f>SUMIFS(Table915[Planned Expenditures],Table915[Funding Type 
(CCQ 2, CCQ Mentor, CQF, Other)],"CCQ",Table915[Activity Category],"Evaluation &amp; Assessment")</f>
        <v>0</v>
      </c>
      <c r="C37" s="362">
        <f>SUMIFS(Table915[Planned Expenditures],Table915[Funding Type 
(CCQ 2, CCQ Mentor, CQF, Other)],"CCQ Mentor",Table915[Activity Category],"Evaluation &amp; Assessment")</f>
        <v>0</v>
      </c>
      <c r="D37" s="362">
        <f>SUMIFS(Table915[Planned Expenditures],Table915[Funding Type 
(CCQ 2, CCQ Mentor, CQF, Other)],"CQF",Table915[Activity Category],"Evaluation &amp; Assessment")</f>
        <v>0</v>
      </c>
      <c r="E37" s="364">
        <f>SUMIFS(Table915[Planned Expenditures],Table915[Funding Type 
(CCQ 2, CCQ Mentor, CQF, Other)],"Other",Table915[Activity Category],"Evaluation &amp; Assessment")</f>
        <v>0</v>
      </c>
      <c r="F37" s="285">
        <f>SUM(Table1216[[#This Row],[CCQ]:[Other]])</f>
        <v>0</v>
      </c>
      <c r="G37" s="190"/>
      <c r="H37" s="234"/>
      <c r="I37" s="35"/>
      <c r="J37" s="161"/>
    </row>
    <row r="38" spans="1:10" ht="15.6" x14ac:dyDescent="0.3">
      <c r="A38" s="302" t="s">
        <v>103</v>
      </c>
      <c r="B38" s="363">
        <f>SUMIFS(Table915[Planned Expenditures],Table915[Funding Type 
(CCQ 2, CCQ Mentor, CQF, Other)],"CCQ",Table915[Activity Category],"National Accreditation")</f>
        <v>0</v>
      </c>
      <c r="C38" s="363">
        <f>SUMIFS(Table915[Planned Expenditures],Table915[Funding Type 
(CCQ 2, CCQ Mentor, CQF, Other)],"CCQ Mentor",Table915[Activity Category],"National Accreditation")</f>
        <v>0</v>
      </c>
      <c r="D38" s="363">
        <f>SUMIFS(Table915[Planned Expenditures],Table915[Funding Type 
(CCQ 2, CCQ Mentor, CQF, Other)],"CQF",Table915[Activity Category],"National Accreditation")</f>
        <v>0</v>
      </c>
      <c r="E38" s="366">
        <f>SUMIFS(Table915[Planned Expenditures],Table915[Funding Type 
(CCQ 2, CCQ Mentor, CQF, Other)],"Other",Table915[Activity Category],"National Accreditation")</f>
        <v>0</v>
      </c>
      <c r="F38" s="286">
        <f>SUM(Table1216[[#This Row],[CCQ]:[Other]])</f>
        <v>0</v>
      </c>
      <c r="G38" s="280"/>
      <c r="H38" s="280"/>
      <c r="I38" s="35"/>
    </row>
    <row r="39" spans="1:10" ht="15.6" x14ac:dyDescent="0.3">
      <c r="A39" s="303" t="s">
        <v>104</v>
      </c>
      <c r="B39" s="367">
        <f>SUMIFS(Table915[Planned Expenditures],Table915[Funding Type 
(CCQ 2, CCQ Mentor, CQF, Other)],"CCQ",Table915[Activity Category],"Other (Shared Services, Pre-K Partnerships) ")</f>
        <v>0</v>
      </c>
      <c r="C39" s="367">
        <f>SUMIFS(Table915[Planned Expenditures],Table915[Funding Type 
(CCQ 2, CCQ Mentor, CQF, Other)],"CCQ Mentor",Table915[Activity Category],"Other (Shared Services, Pre-K Partnerships) ")</f>
        <v>0</v>
      </c>
      <c r="D39" s="367">
        <f>SUMIFS(Table915[Planned Expenditures],Table915[Funding Type 
(CCQ 2, CCQ Mentor, CQF, Other)],"CQF",Table915[Activity Category],"Other (Shared Services, Pre-K Partnerships) ")</f>
        <v>0</v>
      </c>
      <c r="E39" s="368">
        <f>SUMIFS(Table915[Planned Expenditures],Table915[Funding Type 
(CCQ 2, CCQ Mentor, CQF, Other)],"Other",Table915[Activity Category],"Other (Shared Services, Pre-K Partnerships) ")</f>
        <v>0</v>
      </c>
      <c r="F39" s="287">
        <f>SUM(Table1216[[#This Row],[CCQ]:[Other]])</f>
        <v>0</v>
      </c>
      <c r="H39" s="161"/>
      <c r="I39" s="35"/>
    </row>
    <row r="40" spans="1:10" ht="15.6" x14ac:dyDescent="0.3">
      <c r="A40" s="304" t="s">
        <v>156</v>
      </c>
      <c r="B40" s="288">
        <f>SUBTOTAL(109,Table1216[CCQ])</f>
        <v>0</v>
      </c>
      <c r="C40" s="288">
        <f>SUBTOTAL(109,Table1216[CCQ Mentor])</f>
        <v>0</v>
      </c>
      <c r="D40" s="289">
        <f>SUBTOTAL(109,Table1216[CQF])</f>
        <v>0</v>
      </c>
      <c r="E40" s="289">
        <f>SUBTOTAL(109,Table1216[Other])</f>
        <v>0</v>
      </c>
      <c r="F40" s="290">
        <f>SUBTOTAL(109,Table1216[TOTAL])</f>
        <v>0</v>
      </c>
    </row>
    <row r="41" spans="1:10" ht="15.6" x14ac:dyDescent="0.3"/>
    <row r="43" spans="1:10" ht="15.6" x14ac:dyDescent="0.3">
      <c r="A43" s="161" t="s">
        <v>27</v>
      </c>
    </row>
    <row r="44" spans="1:10" ht="15.6" x14ac:dyDescent="0.3"/>
    <row r="45" spans="1:10" ht="15.6" x14ac:dyDescent="0.3"/>
    <row r="46" spans="1:10" ht="15.6" x14ac:dyDescent="0.3"/>
    <row r="55" spans="2:2" ht="15.6" x14ac:dyDescent="0.3"/>
    <row r="56" spans="2:2" ht="18" x14ac:dyDescent="0.3">
      <c r="B56" s="284"/>
    </row>
    <row r="57" spans="2:2" ht="15.6" x14ac:dyDescent="0.3"/>
    <row r="58" spans="2:2" ht="15.6" x14ac:dyDescent="0.3"/>
    <row r="59" spans="2:2" ht="15.6" x14ac:dyDescent="0.3"/>
    <row r="60" spans="2:2" ht="15.6" x14ac:dyDescent="0.3"/>
    <row r="61" spans="2:2" ht="15.6" x14ac:dyDescent="0.3"/>
    <row r="62" spans="2:2" ht="15.6" x14ac:dyDescent="0.3"/>
    <row r="63" spans="2:2" ht="15.6" x14ac:dyDescent="0.3"/>
    <row r="64" spans="2:2" ht="15.6" x14ac:dyDescent="0.3"/>
    <row r="65" ht="15.6" x14ac:dyDescent="0.3"/>
    <row r="66" ht="15.6" x14ac:dyDescent="0.3"/>
  </sheetData>
  <sheetProtection selectLockedCells="1" sort="0"/>
  <protectedRanges>
    <protectedRange sqref="I16:I17 K9:XFD9" name="Range2"/>
    <protectedRange sqref="B56 E4:F4 A4:D5" name="Range1"/>
    <protectedRange sqref="E5" name="Range1_2_1"/>
    <protectedRange sqref="B30:D37 E30:F31 E32:G37 B8:H29" name="Range2_1_1"/>
    <protectedRange sqref="G30:G31 A30:A37 H32:H37 I28:I29" name="Range2_4_2"/>
  </protectedRanges>
  <dataValidations count="19">
    <dataValidation allowBlank="1" showInputMessage="1" showErrorMessage="1" promptTitle="Planned Expenditures" prompt="Enter the estimated planned expenditures." sqref="C8:C29" xr:uid="{5CB6D093-ADFB-40C4-BEC7-7D95C8E60E05}"/>
    <dataValidation allowBlank="1" showInputMessage="1" showErrorMessage="1" promptTitle="Measruable Outcome(s)" prompt="Describe how the Board will measure success of the Child Care activity." sqref="I8:I29" xr:uid="{271AFC45-FEDE-4F05-A73D-893C04802845}"/>
    <dataValidation allowBlank="1" showInputMessage="1" showErrorMessage="1" promptTitle="Measurable Outcome(s)" prompt="Describe how the Board will measure success of the Child Care Quality activity." sqref="I7" xr:uid="{51DDD329-E021-4E6E-9138-D31199F8490D}"/>
    <dataValidation allowBlank="1" showInputMessage="1" showErrorMessage="1" promptTitle="Quarter Activity Initiated" prompt="Select the quarter the Board anticipates the activtiy to begin." sqref="E7" xr:uid="{68199E45-30B5-4282-883E-B125640236A1}"/>
    <dataValidation allowBlank="1" showInputMessage="1" showErrorMessage="1" promptTitle="Funding Type" prompt="Select the type of funding to be used for the planned activity: CCQ, CQF or OTHER." sqref="D7" xr:uid="{A1712679-1DBD-4FAC-AEB0-036F990D35B4}"/>
    <dataValidation allowBlank="1" showInputMessage="1" showErrorMessage="1" promptTitle="Planned Expenditures" prompt="Enter the estimated amount the Board plans to expend on the planned activity." sqref="C7" xr:uid="{3FE246F6-D1A1-4897-A387-362FC237CB20}"/>
    <dataValidation allowBlank="1" showInputMessage="1" showErrorMessage="1" promptTitle="Activity Type/Name" prompt="Select an activity type/name that best fitst the planned activity." sqref="B7" xr:uid="{9BFDC6FE-AE6F-4F7A-A1DD-7B90A2168D0E}"/>
    <dataValidation allowBlank="1" showInputMessage="1" showErrorMessage="1" promptTitle="Activity Category" prompt="Select the applicable Activity Category" sqref="A7" xr:uid="{2AAF8F55-7CAF-4561-8DEE-4EB5C4753671}"/>
    <dataValidation allowBlank="1" showInputMessage="1" showErrorMessage="1" promptTitle="Total Funds Allotted" prompt="Funds will auto-populate by Board." sqref="A5" xr:uid="{42890297-8FE5-4498-99A0-DD3AA26129B0}"/>
    <dataValidation allowBlank="1" showInputMessage="1" showErrorMessage="1" promptTitle="Number of CCS CC Programs" prompt="Enter the total number of CCS Child Care Programs (as of 10/01/2025)." sqref="B5" xr:uid="{E73A4A95-B6EC-4C74-821F-2986B0D20657}"/>
    <dataValidation allowBlank="1" showInputMessage="1" showErrorMessage="1" promptTitle="Administration of Funds" prompt="If the Board selects &quot;Both&quot; for administering funds, describe how this is coordinated." sqref="D5" xr:uid="{9492757F-4E31-4A1F-8223-C3BC78384873}"/>
    <dataValidation allowBlank="1" showInputMessage="1" showErrorMessage="1" promptTitle="Needs Determination" prompt="Describe how the Board determined or assessed the needs of the activities planned." sqref="F5" xr:uid="{C212C9FE-09B4-4CA3-9DB8-BE44CAFFC891}"/>
    <dataValidation allowBlank="1" showInputMessage="1" showErrorMessage="1" prompt="Enter a brief name or title to label the activity/activities" sqref="A30:A32" xr:uid="{1EFB2C7D-E5A2-41E7-B4C5-F2ACF7B6CC49}"/>
    <dataValidation allowBlank="1" showInputMessage="1" showErrorMessage="1" promptTitle="Questions to Address:" prompt="What need does this activity meet? Or what Board strategy does it align with?_x000a_What is the estimated reach of this activity (i.e. how many will be served)?_x000a_How will the Board measure success for this activity? _x000a_What are the measurable outcomes?" sqref="G30:G31 H32:H37" xr:uid="{7EA7B799-BE7B-4FFE-A9C6-5644D0D9EC63}"/>
    <dataValidation allowBlank="1" showInputMessage="1" showErrorMessage="1" prompt="Place the activty's estimated expenditure amount in the cell._x000a_" sqref="C30:C37" xr:uid="{23E9A649-8FE8-458C-8404-16DDC75FB776}"/>
    <dataValidation allowBlank="1" showInputMessage="1" showErrorMessage="1" promptTitle="Questions to Address:" sqref="B56 A4:F4" xr:uid="{EE10E811-D688-4C7F-A3BA-CA1EB2A4172F}"/>
    <dataValidation allowBlank="1" showInputMessage="1" showErrorMessage="1" promptTitle="Plan Overview" prompt="Overview must include a high-level description of the Board's plan to administer CCQ funds and how it aligns with the Board's Overall Strategic Plan." sqref="E5" xr:uid="{A597DB98-EAFF-441A-9DAB-231DD55B9441}"/>
    <dataValidation allowBlank="1" showInputMessage="1" showErrorMessage="1" promptTitle="Activity Description" prompt="Description must include alignment to what need or Board strategy and target outreach." sqref="F8:H29" xr:uid="{140F5410-C39A-493D-BD05-A34D86525A75}"/>
    <dataValidation allowBlank="1" showInputMessage="1" showErrorMessage="1" promptTitle="Activity Description" prompt="Description must include alighment to what need or Board Strategy and target outreach." sqref="F7:H7" xr:uid="{B354E618-A987-496F-A30F-872F3FC74FD3}"/>
  </dataValidations>
  <printOptions horizontalCentered="1"/>
  <pageMargins left="0.25" right="0.25" top="0.61848958333333304" bottom="0.75" header="0.3" footer="0.3"/>
  <pageSetup scale="28" fitToHeight="0" orientation="portrait" r:id="rId1"/>
  <headerFooter>
    <oddHeader>&amp;C&amp;"-,Bold"&amp;14Child Care Quality Expenditure &amp;&amp; Activity Report</oddHeader>
    <oddFooter>&amp;C&amp;12Submit completed plan or quarterly report to bcm@twc.texas.gov
Submit questions about content of the report to childcare.programassistance@twc.texas.gov
Page &amp;P of &amp;N_x000D_&amp;1#&amp;"Calibri"&amp;11&amp;KFF0000 Sensitive</oddFooter>
  </headerFooter>
  <legacyDrawing r:id="rId2"/>
  <tableParts count="2">
    <tablePart r:id="rId3"/>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promptTitle="Activity Type/Name" prompt="Select an activity type/name that best fits the planned activity." xr:uid="{55C7273C-82BA-4C83-B3B9-50AB10EA605F}">
          <x14:formula1>
            <xm:f>'Drop-Down Pick Lists'!$I$17:$I$43</xm:f>
          </x14:formula1>
          <xm:sqref>B8:B29</xm:sqref>
        </x14:dataValidation>
        <x14:dataValidation type="list" allowBlank="1" showInputMessage="1" showErrorMessage="1" promptTitle="Funding Type" prompt="Select the type of funding to be used for the planned activity: CCQ, CQF or OTHER." xr:uid="{B7437A3C-25A3-4899-A50C-470D1FDFCF8A}">
          <x14:formula1>
            <xm:f>'Drop-Down Pick Lists'!$E$16:$E$20</xm:f>
          </x14:formula1>
          <xm:sqref>D8:D29</xm:sqref>
        </x14:dataValidation>
        <x14:dataValidation type="list" allowBlank="1" showInputMessage="1" showErrorMessage="1" promptTitle="Quarter Activity Initiated" prompt="Select the quarter the activity was initiated." xr:uid="{DC81F234-683D-47FF-8E91-2B4F78EA91C6}">
          <x14:formula1>
            <xm:f>'Drop-Down Pick Lists'!$M$10:$M$14</xm:f>
          </x14:formula1>
          <xm:sqref>E8:E29</xm:sqref>
        </x14:dataValidation>
        <x14:dataValidation type="list" allowBlank="1" showInputMessage="1" showErrorMessage="1" promptTitle="Activity Category" prompt="Select the applicable Activity Category." xr:uid="{1C07AE60-756B-42C7-8E41-04771DF38AAA}">
          <x14:formula1>
            <xm:f>'Drop-Down Pick Lists'!$I$2:$I$10</xm:f>
          </x14:formula1>
          <xm:sqref>A8:A29</xm:sqref>
        </x14:dataValidation>
        <x14:dataValidation type="list" allowBlank="1" showInputMessage="1" showErrorMessage="1" promptTitle="Who administers the CCQ funds?" prompt="Select: Board, Board's Child Care Contractor, or Both" xr:uid="{A9240A4E-56AB-46A2-9FD1-F782D5F24745}">
          <x14:formula1>
            <xm:f>'Drop-Down Pick Lists'!$E$37:$E$39</xm:f>
          </x14:formula1>
          <xm:sqref>C5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9A7B-5DC6-4F5C-83D7-E60A8D59912F}">
  <dimension ref="A1:H29"/>
  <sheetViews>
    <sheetView workbookViewId="0"/>
  </sheetViews>
  <sheetFormatPr defaultRowHeight="14.4" x14ac:dyDescent="0.3"/>
  <cols>
    <col min="1" max="1" width="30" customWidth="1"/>
    <col min="2" max="2" width="25.5546875" bestFit="1" customWidth="1"/>
    <col min="3" max="3" width="32.5546875" bestFit="1" customWidth="1"/>
    <col min="4" max="4" width="25.44140625" bestFit="1" customWidth="1"/>
    <col min="5" max="5" width="24" customWidth="1"/>
  </cols>
  <sheetData>
    <row r="1" spans="1:8" x14ac:dyDescent="0.3">
      <c r="A1" t="s">
        <v>163</v>
      </c>
      <c r="B1" t="s">
        <v>164</v>
      </c>
      <c r="C1" t="s">
        <v>165</v>
      </c>
      <c r="D1" t="s">
        <v>166</v>
      </c>
      <c r="E1" t="s">
        <v>167</v>
      </c>
      <c r="H1" t="s">
        <v>168</v>
      </c>
    </row>
    <row r="2" spans="1:8" x14ac:dyDescent="0.3">
      <c r="A2" t="s">
        <v>169</v>
      </c>
      <c r="B2" s="240">
        <v>466583</v>
      </c>
      <c r="C2" s="240">
        <v>496621</v>
      </c>
      <c r="D2" s="240">
        <v>773877</v>
      </c>
      <c r="E2" s="240">
        <f>SUM(Table8[[#This Row],[FY26 CCQ Allotted Funding]:[FY26 CQF Allotted Funding]])</f>
        <v>1737081</v>
      </c>
    </row>
    <row r="3" spans="1:8" x14ac:dyDescent="0.3">
      <c r="A3" t="s">
        <v>170</v>
      </c>
      <c r="B3" s="240">
        <v>460343</v>
      </c>
      <c r="C3" s="240">
        <v>630967</v>
      </c>
      <c r="D3" s="240">
        <v>1073822</v>
      </c>
      <c r="E3" s="240">
        <f>SUM(Table8[[#This Row],[FY26 CCQ Allotted Funding]:[FY26 CQF Allotted Funding]])</f>
        <v>2165132</v>
      </c>
    </row>
    <row r="4" spans="1:8" x14ac:dyDescent="0.3">
      <c r="A4" t="s">
        <v>171</v>
      </c>
      <c r="B4" s="240">
        <v>206840</v>
      </c>
      <c r="C4" s="240">
        <v>417547</v>
      </c>
      <c r="D4" s="240">
        <v>597334</v>
      </c>
      <c r="E4" s="240">
        <f>SUM(Table8[[#This Row],[FY26 CCQ Allotted Funding]:[FY26 CQF Allotted Funding]])</f>
        <v>1221721</v>
      </c>
    </row>
    <row r="5" spans="1:8" x14ac:dyDescent="0.3">
      <c r="A5" t="s">
        <v>172</v>
      </c>
      <c r="B5" s="240">
        <v>2060556</v>
      </c>
      <c r="C5" s="240">
        <v>2812444</v>
      </c>
      <c r="D5" s="240">
        <v>5944259</v>
      </c>
      <c r="E5" s="240">
        <f>SUM(Table8[[#This Row],[FY26 CCQ Allotted Funding]:[FY26 CQF Allotted Funding]])</f>
        <v>10817259</v>
      </c>
    </row>
    <row r="6" spans="1:8" x14ac:dyDescent="0.3">
      <c r="A6" t="s">
        <v>173</v>
      </c>
      <c r="B6" s="240">
        <v>1999837</v>
      </c>
      <c r="C6" s="240">
        <v>2247553</v>
      </c>
      <c r="D6" s="240">
        <v>4683066</v>
      </c>
      <c r="E6" s="240">
        <f>SUM(Table8[[#This Row],[FY26 CCQ Allotted Funding]:[FY26 CQF Allotted Funding]])</f>
        <v>8930456</v>
      </c>
    </row>
    <row r="7" spans="1:8" x14ac:dyDescent="0.3">
      <c r="A7" t="s">
        <v>174</v>
      </c>
      <c r="B7" s="240">
        <v>2943721</v>
      </c>
      <c r="C7" s="240">
        <v>2454081</v>
      </c>
      <c r="D7" s="240">
        <v>5144167</v>
      </c>
      <c r="E7" s="240">
        <f>SUM(Table8[[#This Row],[FY26 CCQ Allotted Funding]:[FY26 CQF Allotted Funding]])</f>
        <v>10541969</v>
      </c>
    </row>
    <row r="8" spans="1:8" x14ac:dyDescent="0.3">
      <c r="A8" t="s">
        <v>175</v>
      </c>
      <c r="B8" s="240">
        <v>296580</v>
      </c>
      <c r="C8" s="240">
        <v>381857</v>
      </c>
      <c r="D8" s="240">
        <v>517651</v>
      </c>
      <c r="E8" s="240">
        <f>SUM(Table8[[#This Row],[FY26 CCQ Allotted Funding]:[FY26 CQF Allotted Funding]])</f>
        <v>1196088</v>
      </c>
    </row>
    <row r="9" spans="1:8" x14ac:dyDescent="0.3">
      <c r="A9" t="s">
        <v>176</v>
      </c>
      <c r="B9" s="240">
        <v>880928</v>
      </c>
      <c r="C9" s="240">
        <v>934819</v>
      </c>
      <c r="D9" s="240">
        <v>1752213</v>
      </c>
      <c r="E9" s="240">
        <f>SUM(Table8[[#This Row],[FY26 CCQ Allotted Funding]:[FY26 CQF Allotted Funding]])</f>
        <v>3567960</v>
      </c>
    </row>
    <row r="10" spans="1:8" x14ac:dyDescent="0.3">
      <c r="A10" t="s">
        <v>177</v>
      </c>
      <c r="B10" s="240">
        <v>309516</v>
      </c>
      <c r="C10" s="240">
        <v>459150</v>
      </c>
      <c r="D10" s="240">
        <v>690218</v>
      </c>
      <c r="E10" s="240">
        <f>SUM(Table8[[#This Row],[FY26 CCQ Allotted Funding]:[FY26 CQF Allotted Funding]])</f>
        <v>1458884</v>
      </c>
    </row>
    <row r="11" spans="1:8" x14ac:dyDescent="0.3">
      <c r="A11" t="s">
        <v>178</v>
      </c>
      <c r="B11" s="240">
        <v>1155259</v>
      </c>
      <c r="C11" s="240">
        <v>1062405</v>
      </c>
      <c r="D11" s="240">
        <v>2037066</v>
      </c>
      <c r="E11" s="240">
        <f>SUM(Table8[[#This Row],[FY26 CCQ Allotted Funding]:[FY26 CQF Allotted Funding]])</f>
        <v>4254730</v>
      </c>
    </row>
    <row r="12" spans="1:8" x14ac:dyDescent="0.3">
      <c r="A12" t="s">
        <v>179</v>
      </c>
      <c r="B12" s="240">
        <v>526322</v>
      </c>
      <c r="C12" s="240">
        <v>524318</v>
      </c>
      <c r="D12" s="240">
        <v>835714</v>
      </c>
      <c r="E12" s="240">
        <f>SUM(Table8[[#This Row],[FY26 CCQ Allotted Funding]:[FY26 CQF Allotted Funding]])</f>
        <v>1886354</v>
      </c>
    </row>
    <row r="13" spans="1:8" x14ac:dyDescent="0.3">
      <c r="A13" t="s">
        <v>180</v>
      </c>
      <c r="B13" s="240">
        <v>133716</v>
      </c>
      <c r="C13" s="240">
        <v>351319</v>
      </c>
      <c r="D13" s="240">
        <v>449471</v>
      </c>
      <c r="E13" s="240">
        <f>SUM(Table8[[#This Row],[FY26 CCQ Allotted Funding]:[FY26 CQF Allotted Funding]])</f>
        <v>934506</v>
      </c>
    </row>
    <row r="14" spans="1:8" x14ac:dyDescent="0.3">
      <c r="A14" t="s">
        <v>181</v>
      </c>
      <c r="B14" s="240">
        <v>408707</v>
      </c>
      <c r="C14" s="240">
        <v>508996</v>
      </c>
      <c r="D14" s="240">
        <v>801507</v>
      </c>
      <c r="E14" s="240">
        <f>SUM(Table8[[#This Row],[FY26 CCQ Allotted Funding]:[FY26 CQF Allotted Funding]])</f>
        <v>1719210</v>
      </c>
    </row>
    <row r="15" spans="1:8" x14ac:dyDescent="0.3">
      <c r="A15" t="s">
        <v>182</v>
      </c>
      <c r="B15" s="240">
        <v>933528</v>
      </c>
      <c r="C15" s="240">
        <v>1439570</v>
      </c>
      <c r="D15" s="240">
        <v>2879136</v>
      </c>
      <c r="E15" s="240">
        <f>SUM(Table8[[#This Row],[FY26 CCQ Allotted Funding]:[FY26 CQF Allotted Funding]])</f>
        <v>5252234</v>
      </c>
    </row>
    <row r="16" spans="1:8" x14ac:dyDescent="0.3">
      <c r="A16" t="s">
        <v>183</v>
      </c>
      <c r="B16" s="240">
        <v>776923</v>
      </c>
      <c r="C16" s="240">
        <v>1333284</v>
      </c>
      <c r="D16" s="240">
        <v>2641838</v>
      </c>
      <c r="E16" s="240">
        <f>SUM(Table8[[#This Row],[FY26 CCQ Allotted Funding]:[FY26 CQF Allotted Funding]])</f>
        <v>4752045</v>
      </c>
    </row>
    <row r="17" spans="1:5" x14ac:dyDescent="0.3">
      <c r="A17" t="s">
        <v>184</v>
      </c>
      <c r="B17" s="240">
        <v>326760</v>
      </c>
      <c r="C17" s="240">
        <v>523867</v>
      </c>
      <c r="D17" s="240">
        <v>834707</v>
      </c>
      <c r="E17" s="240">
        <f>SUM(Table8[[#This Row],[FY26 CCQ Allotted Funding]:[FY26 CQF Allotted Funding]])</f>
        <v>1685334</v>
      </c>
    </row>
    <row r="18" spans="1:5" x14ac:dyDescent="0.3">
      <c r="A18" t="s">
        <v>185</v>
      </c>
      <c r="B18" s="240">
        <v>434567</v>
      </c>
      <c r="C18" s="240">
        <v>460076</v>
      </c>
      <c r="D18" s="240">
        <v>692287</v>
      </c>
      <c r="E18" s="240">
        <f>SUM(Table8[[#This Row],[FY26 CCQ Allotted Funding]:[FY26 CQF Allotted Funding]])</f>
        <v>1586930</v>
      </c>
    </row>
    <row r="19" spans="1:5" x14ac:dyDescent="0.3">
      <c r="A19" t="s">
        <v>186</v>
      </c>
      <c r="B19" s="240">
        <v>427602</v>
      </c>
      <c r="C19" s="240">
        <v>565612</v>
      </c>
      <c r="D19" s="240">
        <v>927908</v>
      </c>
      <c r="E19" s="240">
        <f>SUM(Table8[[#This Row],[FY26 CCQ Allotted Funding]:[FY26 CQF Allotted Funding]])</f>
        <v>1921122</v>
      </c>
    </row>
    <row r="20" spans="1:5" x14ac:dyDescent="0.3">
      <c r="A20" t="s">
        <v>187</v>
      </c>
      <c r="B20" s="240">
        <v>191705</v>
      </c>
      <c r="C20" s="240">
        <v>361911</v>
      </c>
      <c r="D20" s="240">
        <v>473119</v>
      </c>
      <c r="E20" s="240">
        <f>SUM(Table8[[#This Row],[FY26 CCQ Allotted Funding]:[FY26 CQF Allotted Funding]])</f>
        <v>1026735</v>
      </c>
    </row>
    <row r="21" spans="1:5" x14ac:dyDescent="0.3">
      <c r="A21" t="s">
        <v>188</v>
      </c>
      <c r="B21" s="240">
        <v>2726028</v>
      </c>
      <c r="C21" s="240">
        <v>2269741</v>
      </c>
      <c r="D21" s="240">
        <v>4732602</v>
      </c>
      <c r="E21" s="240">
        <f>SUM(Table8[[#This Row],[FY26 CCQ Allotted Funding]:[FY26 CQF Allotted Funding]])</f>
        <v>9728371</v>
      </c>
    </row>
    <row r="22" spans="1:5" x14ac:dyDescent="0.3">
      <c r="A22" t="s">
        <v>189</v>
      </c>
      <c r="B22" s="240">
        <v>465930</v>
      </c>
      <c r="C22" s="240">
        <v>547073</v>
      </c>
      <c r="D22" s="240">
        <v>886519</v>
      </c>
      <c r="E22" s="240">
        <f>SUM(Table8[[#This Row],[FY26 CCQ Allotted Funding]:[FY26 CQF Allotted Funding]])</f>
        <v>1899522</v>
      </c>
    </row>
    <row r="23" spans="1:5" x14ac:dyDescent="0.3">
      <c r="A23" t="s">
        <v>190</v>
      </c>
      <c r="B23" s="240">
        <v>672200</v>
      </c>
      <c r="C23" s="240">
        <v>725878</v>
      </c>
      <c r="D23" s="240">
        <v>1285724</v>
      </c>
      <c r="E23" s="240">
        <f>SUM(Table8[[#This Row],[FY26 CCQ Allotted Funding]:[FY26 CQF Allotted Funding]])</f>
        <v>2683802</v>
      </c>
    </row>
    <row r="24" spans="1:5" x14ac:dyDescent="0.3">
      <c r="A24" t="s">
        <v>191</v>
      </c>
      <c r="B24" s="240">
        <v>1860906</v>
      </c>
      <c r="C24" s="240">
        <v>1515023</v>
      </c>
      <c r="D24" s="240">
        <v>3047594</v>
      </c>
      <c r="E24" s="240">
        <f>SUM(Table8[[#This Row],[FY26 CCQ Allotted Funding]:[FY26 CQF Allotted Funding]])</f>
        <v>6423523</v>
      </c>
    </row>
    <row r="25" spans="1:5" x14ac:dyDescent="0.3">
      <c r="A25" t="s">
        <v>192</v>
      </c>
      <c r="B25" s="240">
        <v>724211</v>
      </c>
      <c r="C25" s="240">
        <v>661965</v>
      </c>
      <c r="D25" s="240">
        <v>1143030</v>
      </c>
      <c r="E25" s="240">
        <f>SUM(Table8[[#This Row],[FY26 CCQ Allotted Funding]:[FY26 CQF Allotted Funding]])</f>
        <v>2529206</v>
      </c>
    </row>
    <row r="26" spans="1:5" x14ac:dyDescent="0.3">
      <c r="A26" t="s">
        <v>193</v>
      </c>
      <c r="B26" s="240">
        <v>193677</v>
      </c>
      <c r="C26" s="240">
        <v>342803</v>
      </c>
      <c r="D26" s="240">
        <v>430458</v>
      </c>
      <c r="E26" s="240">
        <f>SUM(Table8[[#This Row],[FY26 CCQ Allotted Funding]:[FY26 CQF Allotted Funding]])</f>
        <v>966938</v>
      </c>
    </row>
    <row r="27" spans="1:5" x14ac:dyDescent="0.3">
      <c r="A27" t="s">
        <v>194</v>
      </c>
      <c r="B27" s="240">
        <v>609304</v>
      </c>
      <c r="C27" s="240">
        <v>808120</v>
      </c>
      <c r="D27" s="240">
        <v>1469341</v>
      </c>
      <c r="E27" s="240">
        <f>SUM(Table8[[#This Row],[FY26 CCQ Allotted Funding]:[FY26 CQF Allotted Funding]])</f>
        <v>2886765</v>
      </c>
    </row>
    <row r="28" spans="1:5" x14ac:dyDescent="0.3">
      <c r="A28" t="s">
        <v>195</v>
      </c>
      <c r="B28" s="240">
        <v>249921</v>
      </c>
      <c r="C28" s="240">
        <v>283856</v>
      </c>
      <c r="D28" s="240">
        <v>298850</v>
      </c>
      <c r="E28" s="240">
        <f>SUM(Table8[[#This Row],[FY26 CCQ Allotted Funding]:[FY26 CQF Allotted Funding]])</f>
        <v>832627</v>
      </c>
    </row>
    <row r="29" spans="1:5" x14ac:dyDescent="0.3">
      <c r="A29" t="s">
        <v>196</v>
      </c>
      <c r="B29" s="240">
        <v>7475107</v>
      </c>
      <c r="C29" s="240">
        <v>5879144</v>
      </c>
      <c r="D29" s="240">
        <v>12791075</v>
      </c>
      <c r="E29" s="240">
        <f>SUM(Table8[[#This Row],[FY26 CCQ Allotted Funding]:[FY26 CQF Allotted Funding]])</f>
        <v>26145326</v>
      </c>
    </row>
  </sheetData>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97BB-0F23-475C-89CD-8F1F263DAE52}">
  <sheetPr>
    <tabColor theme="5" tint="-0.249977111117893"/>
    <pageSetUpPr fitToPage="1"/>
  </sheetPr>
  <dimension ref="A1:I91"/>
  <sheetViews>
    <sheetView workbookViewId="0"/>
  </sheetViews>
  <sheetFormatPr defaultColWidth="0" defaultRowHeight="0" customHeight="1" zeroHeight="1" x14ac:dyDescent="0.3"/>
  <cols>
    <col min="1" max="1" width="44.88671875" style="59" customWidth="1"/>
    <col min="2" max="2" width="82.44140625" style="59" customWidth="1"/>
    <col min="3" max="3" width="77.5546875" style="59" customWidth="1"/>
    <col min="4" max="4" width="130" style="59" customWidth="1"/>
    <col min="5" max="5" width="28.88671875" style="59" customWidth="1"/>
    <col min="6" max="6" width="37" style="59" bestFit="1" customWidth="1"/>
    <col min="7" max="7" width="36" style="64" customWidth="1"/>
    <col min="8" max="8" width="1.5546875" style="35" hidden="1" customWidth="1"/>
    <col min="9" max="9" width="0" style="59" hidden="1" customWidth="1"/>
    <col min="10" max="16384" width="0" style="59" hidden="1"/>
  </cols>
  <sheetData>
    <row r="1" spans="1:8" s="139" customFormat="1" ht="31.2" x14ac:dyDescent="0.4">
      <c r="A1" s="181" t="str">
        <f>CONCATENATE("FFY ", Instructions!B9, " Annual Expenditure Plan")</f>
        <v>FFY 2027 Annual Expenditure Plan</v>
      </c>
      <c r="B1" s="136"/>
      <c r="C1" s="136"/>
      <c r="D1" s="136"/>
      <c r="E1" s="136"/>
      <c r="F1" s="136"/>
      <c r="G1" s="137"/>
      <c r="H1" s="138"/>
    </row>
    <row r="2" spans="1:8" s="163" customFormat="1" ht="25.8" x14ac:dyDescent="0.5">
      <c r="A2" s="182">
        <f>Instructions!B8</f>
        <v>0</v>
      </c>
      <c r="B2" s="36"/>
      <c r="C2" s="36"/>
      <c r="D2" s="36"/>
      <c r="E2" s="36"/>
      <c r="F2" s="197"/>
      <c r="G2" s="198"/>
      <c r="H2" s="34"/>
    </row>
    <row r="3" spans="1:8" ht="22.5" customHeight="1" x14ac:dyDescent="0.3">
      <c r="A3" s="193" t="s">
        <v>197</v>
      </c>
      <c r="B3" s="39"/>
      <c r="C3" s="39"/>
      <c r="D3" s="39"/>
      <c r="E3" s="39"/>
      <c r="F3" s="199"/>
      <c r="G3" s="199"/>
    </row>
    <row r="4" spans="1:8" s="196" customFormat="1" ht="72" x14ac:dyDescent="0.3">
      <c r="A4" s="200" t="s">
        <v>198</v>
      </c>
      <c r="B4" s="201" t="s">
        <v>199</v>
      </c>
      <c r="C4" s="200" t="s">
        <v>200</v>
      </c>
      <c r="D4" s="200" t="s">
        <v>201</v>
      </c>
      <c r="E4" s="200" t="s">
        <v>202</v>
      </c>
      <c r="F4" s="200" t="s">
        <v>93</v>
      </c>
      <c r="G4" s="203" t="s">
        <v>160</v>
      </c>
      <c r="H4" s="195"/>
    </row>
    <row r="5" spans="1:8" ht="220.5" customHeight="1" x14ac:dyDescent="0.3">
      <c r="A5" s="202"/>
      <c r="B5" s="194"/>
      <c r="C5" s="194"/>
      <c r="D5" s="194"/>
      <c r="E5" s="194"/>
      <c r="F5" s="194"/>
      <c r="G5" s="23"/>
    </row>
    <row r="6" spans="1:8" ht="18" customHeight="1" x14ac:dyDescent="0.3">
      <c r="A6" s="3"/>
      <c r="B6" s="3"/>
      <c r="C6" s="3"/>
      <c r="D6" s="3"/>
      <c r="E6" s="3"/>
      <c r="F6" s="3"/>
      <c r="G6" s="38"/>
    </row>
    <row r="7" spans="1:8" ht="19.5" customHeight="1" x14ac:dyDescent="0.4">
      <c r="A7" s="92" t="s">
        <v>203</v>
      </c>
      <c r="B7" s="92"/>
      <c r="C7" s="92"/>
      <c r="D7" s="92"/>
      <c r="E7" s="92"/>
      <c r="F7" s="92"/>
      <c r="G7" s="33"/>
    </row>
    <row r="8" spans="1:8" s="186" customFormat="1" ht="36" x14ac:dyDescent="0.35">
      <c r="A8" s="183" t="s">
        <v>112</v>
      </c>
      <c r="B8" s="184" t="s">
        <v>204</v>
      </c>
      <c r="C8" s="184" t="s">
        <v>205</v>
      </c>
      <c r="D8" s="184" t="s">
        <v>206</v>
      </c>
      <c r="E8" s="206" t="s">
        <v>113</v>
      </c>
      <c r="F8" s="206" t="s">
        <v>207</v>
      </c>
      <c r="G8" s="206" t="s">
        <v>208</v>
      </c>
      <c r="H8" s="185"/>
    </row>
    <row r="9" spans="1:8" s="67" customFormat="1" ht="15.6" x14ac:dyDescent="0.3">
      <c r="A9" s="177" t="s">
        <v>209</v>
      </c>
      <c r="B9" s="187" t="s">
        <v>210</v>
      </c>
      <c r="C9" s="188"/>
      <c r="D9" s="177"/>
      <c r="E9" s="188"/>
      <c r="F9" s="177"/>
      <c r="G9" s="178" t="s">
        <v>211</v>
      </c>
      <c r="H9" s="35"/>
    </row>
    <row r="10" spans="1:8" s="67" customFormat="1" ht="15.6" x14ac:dyDescent="0.3">
      <c r="A10" s="177"/>
      <c r="B10" s="187"/>
      <c r="C10" s="188"/>
      <c r="D10" s="177"/>
      <c r="E10" s="188"/>
      <c r="F10" s="177"/>
      <c r="G10" s="178"/>
      <c r="H10" s="35"/>
    </row>
    <row r="11" spans="1:8" s="67" customFormat="1" ht="15.6" x14ac:dyDescent="0.3">
      <c r="A11" s="177"/>
      <c r="B11" s="187"/>
      <c r="C11" s="188"/>
      <c r="D11" s="177"/>
      <c r="E11" s="188"/>
      <c r="F11" s="177"/>
      <c r="G11" s="178"/>
      <c r="H11" s="35"/>
    </row>
    <row r="12" spans="1:8" s="67" customFormat="1" ht="15.6" x14ac:dyDescent="0.3">
      <c r="A12" s="177"/>
      <c r="B12" s="187"/>
      <c r="C12" s="189"/>
      <c r="D12" s="177"/>
      <c r="E12" s="188"/>
      <c r="F12" s="177"/>
      <c r="G12" s="110"/>
      <c r="H12" s="35"/>
    </row>
    <row r="13" spans="1:8" s="67" customFormat="1" ht="18.600000000000001" thickBot="1" x14ac:dyDescent="0.35">
      <c r="A13" s="204" t="s">
        <v>212</v>
      </c>
      <c r="B13" s="205">
        <f>SUM(E9:E12)</f>
        <v>0</v>
      </c>
      <c r="C13" s="191"/>
      <c r="D13" s="190"/>
      <c r="E13" s="190"/>
      <c r="F13" s="190"/>
      <c r="G13" s="192"/>
      <c r="H13" s="35"/>
    </row>
    <row r="14" spans="1:8" s="161" customFormat="1" ht="15" customHeight="1" x14ac:dyDescent="0.3">
      <c r="A14" s="3"/>
      <c r="B14" s="3"/>
      <c r="C14" s="3"/>
      <c r="D14" s="3"/>
      <c r="E14" s="3"/>
      <c r="F14" s="3"/>
      <c r="G14" s="38"/>
      <c r="H14" s="35"/>
    </row>
    <row r="15" spans="1:8" s="161" customFormat="1" ht="21" x14ac:dyDescent="0.4">
      <c r="A15" s="92" t="s">
        <v>100</v>
      </c>
      <c r="B15" s="92"/>
      <c r="C15" s="92"/>
      <c r="D15" s="92"/>
      <c r="E15" s="92"/>
      <c r="F15" s="92"/>
      <c r="G15" s="33"/>
      <c r="H15" s="35"/>
    </row>
    <row r="16" spans="1:8" s="67" customFormat="1" ht="36" x14ac:dyDescent="0.3">
      <c r="A16" s="183" t="s">
        <v>112</v>
      </c>
      <c r="B16" s="184" t="s">
        <v>204</v>
      </c>
      <c r="C16" s="184" t="s">
        <v>205</v>
      </c>
      <c r="D16" s="184" t="s">
        <v>206</v>
      </c>
      <c r="E16" s="206" t="s">
        <v>113</v>
      </c>
      <c r="F16" s="206" t="s">
        <v>207</v>
      </c>
      <c r="G16" s="206" t="s">
        <v>208</v>
      </c>
      <c r="H16" s="140"/>
    </row>
    <row r="17" spans="1:8" ht="15.6" x14ac:dyDescent="0.3">
      <c r="A17" s="177"/>
      <c r="B17" s="187"/>
      <c r="C17" s="188"/>
      <c r="D17" s="177"/>
      <c r="E17" s="177"/>
      <c r="F17" s="177"/>
      <c r="G17" s="110"/>
    </row>
    <row r="18" spans="1:8" s="129" customFormat="1" ht="15.6" x14ac:dyDescent="0.3">
      <c r="A18" s="177" t="s">
        <v>213</v>
      </c>
      <c r="B18" s="187"/>
      <c r="C18" s="188"/>
      <c r="D18" s="177"/>
      <c r="E18" s="177"/>
      <c r="F18" s="177"/>
      <c r="G18" s="110" t="s">
        <v>211</v>
      </c>
      <c r="H18" s="128"/>
    </row>
    <row r="19" spans="1:8" s="129" customFormat="1" ht="15.6" x14ac:dyDescent="0.3">
      <c r="A19" s="177"/>
      <c r="B19" s="187"/>
      <c r="C19" s="188"/>
      <c r="D19" s="177"/>
      <c r="E19" s="177"/>
      <c r="F19" s="177"/>
      <c r="G19" s="168"/>
      <c r="H19" s="128"/>
    </row>
    <row r="20" spans="1:8" s="129" customFormat="1" ht="15.6" x14ac:dyDescent="0.3">
      <c r="A20" s="177"/>
      <c r="B20" s="187"/>
      <c r="C20" s="188"/>
      <c r="D20" s="177"/>
      <c r="E20" s="177"/>
      <c r="F20" s="177"/>
      <c r="G20" s="168"/>
      <c r="H20" s="128"/>
    </row>
    <row r="21" spans="1:8" ht="18.600000000000001" thickBot="1" x14ac:dyDescent="0.35">
      <c r="A21" s="204" t="s">
        <v>212</v>
      </c>
      <c r="B21" s="214">
        <f>SUM(E17:E20)</f>
        <v>0</v>
      </c>
      <c r="C21" s="213"/>
      <c r="D21" s="126"/>
      <c r="E21" s="126"/>
      <c r="F21" s="126"/>
      <c r="G21" s="127"/>
    </row>
    <row r="22" spans="1:8" ht="15.6" x14ac:dyDescent="0.3">
      <c r="A22" s="3"/>
      <c r="B22" s="3"/>
      <c r="C22" s="3"/>
      <c r="D22" s="3"/>
      <c r="E22" s="3"/>
      <c r="F22" s="3"/>
      <c r="G22" s="38"/>
    </row>
    <row r="23" spans="1:8" s="162" customFormat="1" ht="21" x14ac:dyDescent="0.4">
      <c r="A23" s="92" t="s">
        <v>214</v>
      </c>
      <c r="B23" s="92"/>
      <c r="C23" s="92"/>
      <c r="D23" s="92"/>
      <c r="E23" s="92"/>
      <c r="F23" s="92"/>
      <c r="G23" s="33"/>
      <c r="H23" s="140"/>
    </row>
    <row r="24" spans="1:8" s="161" customFormat="1" ht="36" x14ac:dyDescent="0.3">
      <c r="A24" s="183" t="s">
        <v>112</v>
      </c>
      <c r="B24" s="184" t="s">
        <v>204</v>
      </c>
      <c r="C24" s="184" t="s">
        <v>205</v>
      </c>
      <c r="D24" s="184" t="s">
        <v>206</v>
      </c>
      <c r="E24" s="206" t="s">
        <v>113</v>
      </c>
      <c r="F24" s="206" t="s">
        <v>207</v>
      </c>
      <c r="G24" s="206" t="s">
        <v>208</v>
      </c>
      <c r="H24" s="35"/>
    </row>
    <row r="25" spans="1:8" s="129" customFormat="1" ht="15.6" x14ac:dyDescent="0.3">
      <c r="A25" s="177"/>
      <c r="B25" s="187"/>
      <c r="C25" s="189"/>
      <c r="D25" s="177"/>
      <c r="E25" s="177"/>
      <c r="F25" s="177"/>
      <c r="G25" s="110"/>
      <c r="H25" s="128"/>
    </row>
    <row r="26" spans="1:8" s="129" customFormat="1" ht="15.6" x14ac:dyDescent="0.3">
      <c r="A26" s="177"/>
      <c r="B26" s="187"/>
      <c r="C26" s="188"/>
      <c r="D26" s="177"/>
      <c r="E26" s="177"/>
      <c r="F26" s="177"/>
      <c r="G26" s="110"/>
      <c r="H26" s="128"/>
    </row>
    <row r="27" spans="1:8" s="129" customFormat="1" ht="15.6" x14ac:dyDescent="0.3">
      <c r="A27" s="207"/>
      <c r="B27" s="208"/>
      <c r="C27" s="209"/>
      <c r="D27" s="207"/>
      <c r="E27" s="207"/>
      <c r="F27" s="207"/>
      <c r="G27" s="173"/>
      <c r="H27" s="128"/>
    </row>
    <row r="28" spans="1:8" s="129" customFormat="1" ht="15.6" x14ac:dyDescent="0.3">
      <c r="A28" s="177"/>
      <c r="B28" s="187"/>
      <c r="C28" s="212"/>
      <c r="D28" s="177"/>
      <c r="E28" s="177"/>
      <c r="F28" s="177"/>
      <c r="G28" s="110"/>
      <c r="H28" s="128"/>
    </row>
    <row r="29" spans="1:8" ht="18.600000000000001" thickBot="1" x14ac:dyDescent="0.35">
      <c r="A29" s="204" t="s">
        <v>212</v>
      </c>
      <c r="B29" s="121"/>
      <c r="C29" s="217"/>
      <c r="D29" s="132"/>
      <c r="E29" s="132"/>
      <c r="F29" s="132"/>
      <c r="G29" s="133"/>
    </row>
    <row r="30" spans="1:8" ht="15.6" x14ac:dyDescent="0.3">
      <c r="A30" s="3"/>
      <c r="B30" s="3"/>
      <c r="C30" s="3"/>
      <c r="D30" s="3"/>
      <c r="E30" s="3"/>
      <c r="F30" s="3"/>
      <c r="G30" s="38"/>
    </row>
    <row r="31" spans="1:8" s="67" customFormat="1" ht="21" x14ac:dyDescent="0.4">
      <c r="A31" s="92" t="s">
        <v>215</v>
      </c>
      <c r="B31" s="92"/>
      <c r="C31" s="92"/>
      <c r="D31" s="92"/>
      <c r="E31" s="92"/>
      <c r="F31" s="92"/>
      <c r="G31" s="33"/>
      <c r="H31" s="140"/>
    </row>
    <row r="32" spans="1:8" s="161" customFormat="1" ht="36" x14ac:dyDescent="0.3">
      <c r="A32" s="183" t="s">
        <v>112</v>
      </c>
      <c r="B32" s="184" t="s">
        <v>204</v>
      </c>
      <c r="C32" s="184" t="s">
        <v>205</v>
      </c>
      <c r="D32" s="184" t="s">
        <v>206</v>
      </c>
      <c r="E32" s="206" t="s">
        <v>113</v>
      </c>
      <c r="F32" s="206" t="s">
        <v>207</v>
      </c>
      <c r="G32" s="206" t="s">
        <v>208</v>
      </c>
      <c r="H32" s="35"/>
    </row>
    <row r="33" spans="1:9" s="161" customFormat="1" ht="15.6" x14ac:dyDescent="0.3">
      <c r="A33" s="218"/>
      <c r="B33" s="220"/>
      <c r="C33" s="220"/>
      <c r="D33" s="220"/>
      <c r="E33" s="220"/>
      <c r="F33" s="220"/>
      <c r="G33" s="218"/>
      <c r="H33" s="35"/>
    </row>
    <row r="34" spans="1:9" s="161" customFormat="1" ht="15.6" x14ac:dyDescent="0.3">
      <c r="A34" s="218"/>
      <c r="B34" s="220"/>
      <c r="C34" s="220"/>
      <c r="D34" s="220"/>
      <c r="E34" s="220"/>
      <c r="F34" s="220"/>
      <c r="G34" s="218"/>
      <c r="H34" s="35"/>
    </row>
    <row r="35" spans="1:9" s="161" customFormat="1" ht="15.6" x14ac:dyDescent="0.3">
      <c r="A35" s="210"/>
      <c r="B35" s="211"/>
      <c r="C35" s="212"/>
      <c r="D35" s="210"/>
      <c r="E35" s="210"/>
      <c r="F35" s="210"/>
      <c r="G35" s="110"/>
      <c r="H35" s="35"/>
    </row>
    <row r="36" spans="1:9" s="161" customFormat="1" ht="15.6" x14ac:dyDescent="0.3">
      <c r="A36" s="210"/>
      <c r="B36" s="211"/>
      <c r="C36" s="212"/>
      <c r="D36" s="210"/>
      <c r="E36" s="210"/>
      <c r="F36" s="210"/>
      <c r="G36" s="110"/>
      <c r="H36" s="35"/>
    </row>
    <row r="37" spans="1:9" s="161" customFormat="1" ht="18.600000000000001" thickBot="1" x14ac:dyDescent="0.35">
      <c r="A37" s="219" t="s">
        <v>212</v>
      </c>
      <c r="B37" s="121"/>
      <c r="C37" s="215"/>
      <c r="D37" s="126"/>
      <c r="E37" s="126"/>
      <c r="F37" s="126"/>
      <c r="G37" s="127"/>
      <c r="H37" s="35"/>
    </row>
    <row r="38" spans="1:9" s="67" customFormat="1" ht="15.6" x14ac:dyDescent="0.3">
      <c r="A38" s="3"/>
      <c r="B38" s="3"/>
      <c r="C38" s="3"/>
      <c r="D38" s="3"/>
      <c r="E38" s="3"/>
      <c r="F38" s="3"/>
      <c r="G38" s="38"/>
      <c r="H38" s="35"/>
    </row>
    <row r="39" spans="1:9" s="67" customFormat="1" ht="21" x14ac:dyDescent="0.4">
      <c r="A39" s="92" t="s">
        <v>216</v>
      </c>
      <c r="B39" s="92"/>
      <c r="C39" s="92"/>
      <c r="D39" s="92"/>
      <c r="E39" s="92"/>
      <c r="F39" s="92"/>
      <c r="G39" s="33"/>
      <c r="H39" s="140"/>
      <c r="I39" s="59"/>
    </row>
    <row r="40" spans="1:9" ht="36" x14ac:dyDescent="0.3">
      <c r="A40" s="183" t="s">
        <v>112</v>
      </c>
      <c r="B40" s="184" t="s">
        <v>204</v>
      </c>
      <c r="C40" s="184" t="s">
        <v>205</v>
      </c>
      <c r="D40" s="184" t="s">
        <v>206</v>
      </c>
      <c r="E40" s="206" t="s">
        <v>113</v>
      </c>
      <c r="F40" s="206" t="s">
        <v>207</v>
      </c>
      <c r="G40" s="206" t="s">
        <v>208</v>
      </c>
    </row>
    <row r="41" spans="1:9" ht="15.6" x14ac:dyDescent="0.3">
      <c r="A41" s="210"/>
      <c r="B41" s="211"/>
      <c r="C41" s="212"/>
      <c r="D41" s="210"/>
      <c r="E41" s="210"/>
      <c r="F41" s="210"/>
      <c r="G41" s="110"/>
    </row>
    <row r="42" spans="1:9" ht="15.6" x14ac:dyDescent="0.3">
      <c r="A42" s="210"/>
      <c r="B42" s="211"/>
      <c r="C42" s="212"/>
      <c r="D42" s="210"/>
      <c r="E42" s="210"/>
      <c r="F42" s="210"/>
      <c r="G42" s="110"/>
    </row>
    <row r="43" spans="1:9" ht="15.6" x14ac:dyDescent="0.3">
      <c r="A43" s="210"/>
      <c r="B43" s="211"/>
      <c r="C43" s="212"/>
      <c r="D43" s="210"/>
      <c r="E43" s="210"/>
      <c r="F43" s="210"/>
      <c r="G43" s="110"/>
    </row>
    <row r="44" spans="1:9" ht="15.6" x14ac:dyDescent="0.3">
      <c r="A44" s="210"/>
      <c r="B44" s="211"/>
      <c r="C44" s="212"/>
      <c r="D44" s="210"/>
      <c r="E44" s="210"/>
      <c r="F44" s="210"/>
      <c r="G44" s="110"/>
    </row>
    <row r="45" spans="1:9" ht="18.600000000000001" thickBot="1" x14ac:dyDescent="0.35">
      <c r="A45" s="219" t="s">
        <v>212</v>
      </c>
      <c r="B45" s="121"/>
      <c r="C45" s="215"/>
      <c r="D45" s="126"/>
      <c r="E45" s="126"/>
      <c r="F45" s="126"/>
      <c r="G45" s="127"/>
    </row>
    <row r="46" spans="1:9" s="161" customFormat="1" ht="15.6" x14ac:dyDescent="0.3">
      <c r="A46" s="3"/>
      <c r="B46" s="3"/>
      <c r="C46" s="3"/>
      <c r="D46" s="3"/>
      <c r="E46" s="3"/>
      <c r="F46" s="3"/>
      <c r="G46" s="38"/>
      <c r="H46" s="35"/>
    </row>
    <row r="47" spans="1:9" s="162" customFormat="1" ht="21" x14ac:dyDescent="0.4">
      <c r="A47" s="92" t="s">
        <v>61</v>
      </c>
      <c r="B47" s="92"/>
      <c r="C47" s="92"/>
      <c r="D47" s="92"/>
      <c r="E47" s="92"/>
      <c r="F47" s="92"/>
      <c r="G47" s="33"/>
      <c r="H47" s="140"/>
    </row>
    <row r="48" spans="1:9" s="67" customFormat="1" ht="36" x14ac:dyDescent="0.3">
      <c r="A48" s="183" t="s">
        <v>112</v>
      </c>
      <c r="B48" s="184" t="s">
        <v>204</v>
      </c>
      <c r="C48" s="184" t="s">
        <v>205</v>
      </c>
      <c r="D48" s="184" t="s">
        <v>206</v>
      </c>
      <c r="E48" s="206" t="s">
        <v>113</v>
      </c>
      <c r="F48" s="206" t="s">
        <v>207</v>
      </c>
      <c r="G48" s="206" t="s">
        <v>208</v>
      </c>
      <c r="H48" s="35"/>
      <c r="I48" s="59"/>
    </row>
    <row r="49" spans="1:9" ht="15.6" x14ac:dyDescent="0.3">
      <c r="A49" s="210"/>
      <c r="B49" s="211"/>
      <c r="C49" s="212"/>
      <c r="D49" s="210"/>
      <c r="E49" s="210"/>
      <c r="F49" s="210"/>
      <c r="G49" s="110"/>
    </row>
    <row r="50" spans="1:9" ht="15.6" x14ac:dyDescent="0.3">
      <c r="A50" s="210"/>
      <c r="B50" s="211"/>
      <c r="C50" s="212"/>
      <c r="D50" s="210"/>
      <c r="E50" s="210"/>
      <c r="F50" s="210"/>
      <c r="G50" s="110"/>
    </row>
    <row r="51" spans="1:9" ht="15.6" x14ac:dyDescent="0.3">
      <c r="A51" s="210"/>
      <c r="B51" s="211"/>
      <c r="C51" s="212"/>
      <c r="D51" s="210"/>
      <c r="E51" s="210"/>
      <c r="F51" s="210"/>
      <c r="G51" s="110"/>
    </row>
    <row r="52" spans="1:9" ht="18.600000000000001" thickBot="1" x14ac:dyDescent="0.35">
      <c r="A52" s="219" t="s">
        <v>212</v>
      </c>
      <c r="B52" s="121"/>
      <c r="C52" s="215"/>
      <c r="D52" s="126"/>
      <c r="E52" s="126"/>
      <c r="F52" s="126"/>
      <c r="G52" s="127"/>
    </row>
    <row r="53" spans="1:9" ht="15.6" x14ac:dyDescent="0.3">
      <c r="A53" s="3"/>
      <c r="B53" s="3"/>
      <c r="C53" s="3"/>
      <c r="D53" s="3"/>
      <c r="E53" s="3"/>
      <c r="F53" s="3"/>
      <c r="G53" s="38"/>
    </row>
    <row r="54" spans="1:9" s="67" customFormat="1" ht="21" x14ac:dyDescent="0.4">
      <c r="A54" s="92" t="s">
        <v>217</v>
      </c>
      <c r="B54" s="92"/>
      <c r="C54" s="92"/>
      <c r="D54" s="92"/>
      <c r="E54" s="92"/>
      <c r="F54" s="92"/>
      <c r="G54" s="33"/>
      <c r="H54" s="140"/>
    </row>
    <row r="55" spans="1:9" s="161" customFormat="1" ht="36" x14ac:dyDescent="0.3">
      <c r="A55" s="183" t="s">
        <v>112</v>
      </c>
      <c r="B55" s="184" t="s">
        <v>204</v>
      </c>
      <c r="C55" s="184" t="s">
        <v>205</v>
      </c>
      <c r="D55" s="184" t="s">
        <v>206</v>
      </c>
      <c r="E55" s="206" t="s">
        <v>113</v>
      </c>
      <c r="F55" s="206" t="s">
        <v>207</v>
      </c>
      <c r="G55" s="206" t="s">
        <v>208</v>
      </c>
      <c r="H55" s="35"/>
    </row>
    <row r="56" spans="1:9" s="161" customFormat="1" ht="15.6" x14ac:dyDescent="0.3">
      <c r="A56" s="177"/>
      <c r="B56" s="187"/>
      <c r="C56" s="188"/>
      <c r="D56" s="177"/>
      <c r="E56" s="177"/>
      <c r="F56" s="177"/>
      <c r="G56" s="110"/>
      <c r="H56" s="35"/>
    </row>
    <row r="57" spans="1:9" s="161" customFormat="1" ht="15.6" x14ac:dyDescent="0.3">
      <c r="A57" s="177"/>
      <c r="B57" s="187"/>
      <c r="C57" s="212"/>
      <c r="D57" s="177"/>
      <c r="E57" s="177"/>
      <c r="F57" s="177"/>
      <c r="G57" s="155"/>
      <c r="H57" s="35"/>
    </row>
    <row r="58" spans="1:9" s="161" customFormat="1" ht="18.600000000000001" thickBot="1" x14ac:dyDescent="0.35">
      <c r="A58" s="204" t="s">
        <v>212</v>
      </c>
      <c r="B58" s="121"/>
      <c r="C58" s="215"/>
      <c r="D58" s="3"/>
      <c r="E58" s="3"/>
      <c r="F58" s="3"/>
      <c r="G58" s="38"/>
      <c r="H58" s="35"/>
    </row>
    <row r="59" spans="1:9" s="67" customFormat="1" ht="25.5" customHeight="1" thickBot="1" x14ac:dyDescent="0.35">
      <c r="A59" s="123" t="s">
        <v>162</v>
      </c>
      <c r="B59" s="221">
        <f>SUM(B58,B52,B45,B37,B29,B21,B13)</f>
        <v>0</v>
      </c>
      <c r="C59" s="216"/>
      <c r="D59" s="3"/>
      <c r="E59" s="3"/>
      <c r="F59" s="3"/>
      <c r="G59" s="38"/>
      <c r="H59" s="35"/>
      <c r="I59" s="59"/>
    </row>
    <row r="60" spans="1:9" ht="15.6" x14ac:dyDescent="0.3">
      <c r="A60" s="59" t="s">
        <v>27</v>
      </c>
    </row>
    <row r="61" spans="1:9" ht="15.6" x14ac:dyDescent="0.3"/>
    <row r="64" spans="1:9" ht="15.6" x14ac:dyDescent="0.3"/>
    <row r="65" ht="15.6" x14ac:dyDescent="0.3"/>
    <row r="67" ht="15.6" x14ac:dyDescent="0.3"/>
    <row r="68" ht="15.6" x14ac:dyDescent="0.3"/>
    <row r="69" ht="15.6" x14ac:dyDescent="0.3"/>
    <row r="70" ht="15.6" x14ac:dyDescent="0.3"/>
    <row r="71" ht="15.6" x14ac:dyDescent="0.3"/>
    <row r="80" ht="15.6" x14ac:dyDescent="0.3"/>
    <row r="81" ht="15.6" x14ac:dyDescent="0.3"/>
    <row r="82" ht="15.6" x14ac:dyDescent="0.3"/>
    <row r="83" ht="15.6" x14ac:dyDescent="0.3"/>
    <row r="84" ht="15.6" x14ac:dyDescent="0.3"/>
    <row r="85" ht="15.6" x14ac:dyDescent="0.3"/>
    <row r="86" ht="15.6" x14ac:dyDescent="0.3"/>
    <row r="87" ht="15.6" x14ac:dyDescent="0.3"/>
    <row r="88" ht="15.6" x14ac:dyDescent="0.3"/>
    <row r="89" ht="15.6" x14ac:dyDescent="0.3"/>
    <row r="90" ht="15.6" x14ac:dyDescent="0.3"/>
    <row r="91" ht="15.6" x14ac:dyDescent="0.3"/>
  </sheetData>
  <sheetProtection formatCells="0"/>
  <protectedRanges>
    <protectedRange sqref="I14:XFD15 A33:A34 A54 G33:G34" name="Range2"/>
    <protectedRange sqref="A4:G4 A5:F5" name="Range1"/>
    <protectedRange sqref="G5" name="Range1_2_1"/>
    <protectedRange sqref="B54:F54 A9:F12 C31:F31 B57:F57 B17:F20 B47:F47 B39:F39 B8 B13:F13 B16 B25:F28 C33:F34 B24 B32:B36 B40:B44 B48 B55:B56" name="Range2_1_1"/>
    <protectedRange sqref="A17:A18" name="Range2_3"/>
    <protectedRange sqref="G57 A57 A19:A20 A25:A28" name="Range2_4_2"/>
    <protectedRange sqref="A31" name="Range2_5"/>
    <protectedRange sqref="A39" name="Range2_6"/>
  </protectedRanges>
  <dataValidations xWindow="1702" yWindow="565" count="5">
    <dataValidation allowBlank="1" showInputMessage="1" showErrorMessage="1" prompt="Enter a brief name or title to label the activity/activities" sqref="A9:A12 A33:A34 A25:A28 A39 A47 A57 A17:A20 A31 A54" xr:uid="{35FBE126-AB9B-476C-97B0-622D78AC802E}"/>
    <dataValidation allowBlank="1" showInputMessage="1" showErrorMessage="1" promptTitle="Questions to Address:" prompt="What need does this activity meet? Or what Board strategy does it align with?_x000a_What is the estimated reach of this activity (i.e. how many will be served)?_x000a_How will the Board measure success for this activity? _x000a_What are the measurable outcomes?" sqref="G33:G34 G25:G28 G12:G13 G47 G39 G57 G17:G20 G31 G54" xr:uid="{BBD7C07A-C214-4C3B-AC88-C8D43476F830}"/>
    <dataValidation allowBlank="1" showInputMessage="1" showErrorMessage="1" prompt="Place the activty's estimated expenditure amount in the cell._x000a_" sqref="C9:C13 C47 C25:C28 C33:C34 C39 C57 C17:C20 C31 C54" xr:uid="{71897946-4508-4485-8ADD-EF23B8074DD8}"/>
    <dataValidation allowBlank="1" showInputMessage="1" showErrorMessage="1" promptTitle="Questions to Address:" sqref="F5 A4:E5 F4:G4" xr:uid="{263CFECF-5CE2-4544-ABFC-C11786DCEF96}"/>
    <dataValidation allowBlank="1" showInputMessage="1" showErrorMessage="1" promptTitle="Overall narrative for the year" prompt="Enter a description of the Board's overall plan" sqref="G5" xr:uid="{51A30732-BABF-454D-A5A2-CA1E9FB6ED27}"/>
  </dataValidations>
  <printOptions horizontalCentered="1"/>
  <pageMargins left="0.25" right="0.25" top="0.61848958333333304" bottom="0.75" header="0.3" footer="0.3"/>
  <pageSetup scale="23" fitToHeight="0" orientation="portrait" r:id="rId1"/>
  <headerFooter>
    <oddHeader>&amp;C&amp;"-,Bold"&amp;14Child Care Quality Expenditure &amp;&amp; Activity Report</oddHeader>
    <oddFooter>&amp;C&amp;12Submit completed plan or quarterly report to bcm@twc.texas.gov
Submit questions about content of the report to childcare.programassistance@twc.texas.gov
Page &amp;P of &amp;N_x000D_&amp;1#&amp;"Calibri"&amp;11&amp;KFF0000 Sensitive</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627CF-77F4-420E-A71D-8E7435DB65B4}">
  <sheetPr>
    <tabColor theme="7" tint="0.59999389629810485"/>
  </sheetPr>
  <dimension ref="A1:J54"/>
  <sheetViews>
    <sheetView zoomScale="60" zoomScaleNormal="60" workbookViewId="0">
      <selection activeCell="B36" sqref="B36"/>
    </sheetView>
  </sheetViews>
  <sheetFormatPr defaultColWidth="0" defaultRowHeight="14.4" x14ac:dyDescent="0.3"/>
  <cols>
    <col min="1" max="1" width="51.88671875" style="11" bestFit="1" customWidth="1"/>
    <col min="2" max="2" width="51.88671875" style="11" customWidth="1"/>
    <col min="3" max="3" width="22.6640625" style="342" customWidth="1"/>
    <col min="4" max="4" width="21.109375" style="343" customWidth="1"/>
    <col min="5" max="5" width="20.33203125" style="344" customWidth="1"/>
    <col min="6" max="6" width="26.44140625" style="552" bestFit="1" customWidth="1"/>
    <col min="7" max="7" width="21.44140625" style="360" customWidth="1"/>
    <col min="8" max="9" width="57" style="551" customWidth="1"/>
    <col min="10" max="10" width="21.6640625" style="551" customWidth="1"/>
    <col min="11" max="11" width="0" style="11" hidden="1" customWidth="1"/>
    <col min="12" max="16383" width="0" style="11" hidden="1"/>
    <col min="16384" max="16384" width="3.6640625" style="11" customWidth="1"/>
  </cols>
  <sheetData>
    <row r="1" spans="1:10" s="550" customFormat="1" ht="31.2" x14ac:dyDescent="0.4">
      <c r="A1" s="668" t="str">
        <f>CONCATENATE("FFY ", Instructions!$B$9, " Quarterly Narrative")</f>
        <v>FFY 2027 Quarterly Narrative</v>
      </c>
      <c r="B1" s="526"/>
      <c r="C1" s="546" t="str">
        <f>CONCATENATE("FFY ", [2]Instructions!$B$9, " Quarterly Narrative")</f>
        <v>FFY 2026 Quarterly Narrative</v>
      </c>
      <c r="D1" s="248"/>
      <c r="E1" s="246"/>
      <c r="F1" s="548"/>
      <c r="G1" s="350"/>
      <c r="H1" s="549"/>
      <c r="I1" s="549"/>
      <c r="J1" s="549"/>
    </row>
    <row r="2" spans="1:10" s="550" customFormat="1" ht="26.25" customHeight="1" x14ac:dyDescent="0.4">
      <c r="A2" s="716">
        <f>Instructions!$B$8</f>
        <v>0</v>
      </c>
      <c r="B2" s="716"/>
      <c r="C2" s="716"/>
      <c r="D2" s="716"/>
      <c r="E2" s="716"/>
      <c r="F2" s="716"/>
      <c r="G2" s="350"/>
      <c r="H2" s="549"/>
      <c r="I2" s="549"/>
      <c r="J2" s="549"/>
    </row>
    <row r="3" spans="1:10" ht="43.2" x14ac:dyDescent="0.3">
      <c r="A3" s="688" t="s">
        <v>111</v>
      </c>
      <c r="B3" s="688" t="s">
        <v>112</v>
      </c>
      <c r="C3" s="689" t="s">
        <v>218</v>
      </c>
      <c r="D3" s="688" t="s">
        <v>219</v>
      </c>
      <c r="E3" s="688" t="s">
        <v>115</v>
      </c>
      <c r="F3" s="688" t="s">
        <v>161</v>
      </c>
      <c r="G3" s="690" t="s">
        <v>220</v>
      </c>
      <c r="H3" s="691" t="s">
        <v>221</v>
      </c>
      <c r="I3" s="691" t="s">
        <v>222</v>
      </c>
    </row>
    <row r="4" spans="1:10" x14ac:dyDescent="0.3">
      <c r="A4" s="11" cm="1">
        <f t="array" ref="A4:F54">AEP[[Activity Category]:[Activity Description]]</f>
        <v>0</v>
      </c>
      <c r="B4" s="11">
        <v>0</v>
      </c>
      <c r="C4" s="342">
        <v>0</v>
      </c>
      <c r="D4" s="343">
        <v>0</v>
      </c>
      <c r="E4" s="344">
        <v>0</v>
      </c>
      <c r="F4" s="552">
        <v>0</v>
      </c>
    </row>
    <row r="5" spans="1:10" x14ac:dyDescent="0.3">
      <c r="A5" s="11">
        <v>0</v>
      </c>
      <c r="B5" s="11">
        <v>0</v>
      </c>
      <c r="C5" s="342">
        <v>0</v>
      </c>
      <c r="D5" s="343">
        <v>0</v>
      </c>
      <c r="E5" s="344">
        <v>0</v>
      </c>
      <c r="F5" s="552">
        <v>0</v>
      </c>
    </row>
    <row r="6" spans="1:10" x14ac:dyDescent="0.3">
      <c r="A6" s="11">
        <v>0</v>
      </c>
      <c r="B6" s="11">
        <v>0</v>
      </c>
      <c r="C6" s="342">
        <v>0</v>
      </c>
      <c r="D6" s="343">
        <v>0</v>
      </c>
      <c r="E6" s="344">
        <v>0</v>
      </c>
      <c r="F6" s="552">
        <v>0</v>
      </c>
    </row>
    <row r="7" spans="1:10" x14ac:dyDescent="0.3">
      <c r="A7" s="11">
        <v>0</v>
      </c>
      <c r="B7" s="342">
        <v>0</v>
      </c>
      <c r="C7" s="343">
        <v>0</v>
      </c>
      <c r="D7" s="344">
        <v>0</v>
      </c>
      <c r="E7" s="552">
        <v>0</v>
      </c>
      <c r="F7" s="344">
        <v>0</v>
      </c>
      <c r="G7" s="551"/>
      <c r="J7" s="11"/>
    </row>
    <row r="8" spans="1:10" x14ac:dyDescent="0.3">
      <c r="A8" s="11">
        <v>0</v>
      </c>
      <c r="B8" s="342">
        <v>0</v>
      </c>
      <c r="C8" s="343">
        <v>0</v>
      </c>
      <c r="D8" s="344">
        <v>0</v>
      </c>
      <c r="E8" s="552">
        <v>0</v>
      </c>
      <c r="F8" s="344">
        <v>0</v>
      </c>
      <c r="G8" s="551"/>
      <c r="J8" s="11"/>
    </row>
    <row r="9" spans="1:10" x14ac:dyDescent="0.3">
      <c r="A9" s="11">
        <v>0</v>
      </c>
      <c r="B9" s="11">
        <v>0</v>
      </c>
      <c r="C9" s="11">
        <v>0</v>
      </c>
      <c r="D9" s="11">
        <v>0</v>
      </c>
      <c r="E9" s="11">
        <v>0</v>
      </c>
      <c r="F9" s="11">
        <v>0</v>
      </c>
      <c r="G9" s="11"/>
      <c r="H9" s="11"/>
      <c r="I9" s="11"/>
      <c r="J9" s="11"/>
    </row>
    <row r="10" spans="1:10" x14ac:dyDescent="0.3">
      <c r="A10" s="11">
        <v>0</v>
      </c>
      <c r="B10" s="11">
        <v>0</v>
      </c>
      <c r="C10" s="11">
        <v>0</v>
      </c>
      <c r="D10" s="11">
        <v>0</v>
      </c>
      <c r="E10" s="11">
        <v>0</v>
      </c>
      <c r="F10" s="11">
        <v>0</v>
      </c>
      <c r="G10" s="11"/>
      <c r="H10" s="11"/>
      <c r="I10" s="11"/>
      <c r="J10" s="11"/>
    </row>
    <row r="11" spans="1:10" x14ac:dyDescent="0.3">
      <c r="A11" s="11">
        <v>0</v>
      </c>
      <c r="B11" s="11">
        <v>0</v>
      </c>
      <c r="C11" s="11">
        <v>0</v>
      </c>
      <c r="D11" s="11">
        <v>0</v>
      </c>
      <c r="E11" s="11">
        <v>0</v>
      </c>
      <c r="F11" s="11">
        <v>0</v>
      </c>
      <c r="G11" s="11"/>
      <c r="H11" s="11"/>
      <c r="I11" s="11"/>
      <c r="J11" s="11"/>
    </row>
    <row r="12" spans="1:10" x14ac:dyDescent="0.3">
      <c r="A12" s="11">
        <v>0</v>
      </c>
      <c r="B12" s="11">
        <v>0</v>
      </c>
      <c r="C12" s="11">
        <v>0</v>
      </c>
      <c r="D12" s="11">
        <v>0</v>
      </c>
      <c r="E12" s="11">
        <v>0</v>
      </c>
      <c r="F12" s="11">
        <v>0</v>
      </c>
      <c r="G12" s="11"/>
      <c r="H12" s="11"/>
      <c r="I12" s="11"/>
      <c r="J12" s="11"/>
    </row>
    <row r="13" spans="1:10" x14ac:dyDescent="0.3">
      <c r="A13" s="11">
        <v>0</v>
      </c>
      <c r="B13" s="11">
        <v>0</v>
      </c>
      <c r="C13" s="11">
        <v>0</v>
      </c>
      <c r="D13" s="11">
        <v>0</v>
      </c>
      <c r="E13" s="11">
        <v>0</v>
      </c>
      <c r="F13" s="11">
        <v>0</v>
      </c>
      <c r="G13" s="11"/>
      <c r="H13" s="11"/>
      <c r="I13" s="11"/>
      <c r="J13" s="11"/>
    </row>
    <row r="14" spans="1:10" x14ac:dyDescent="0.3">
      <c r="A14" s="11">
        <v>0</v>
      </c>
      <c r="B14" s="11">
        <v>0</v>
      </c>
      <c r="C14" s="11">
        <v>0</v>
      </c>
      <c r="D14" s="11">
        <v>0</v>
      </c>
      <c r="E14" s="11">
        <v>0</v>
      </c>
      <c r="F14" s="11">
        <v>0</v>
      </c>
      <c r="G14" s="11"/>
      <c r="H14" s="11"/>
      <c r="I14" s="11"/>
      <c r="J14" s="11"/>
    </row>
    <row r="15" spans="1:10" x14ac:dyDescent="0.3">
      <c r="A15" s="11">
        <v>0</v>
      </c>
      <c r="B15" s="11">
        <v>0</v>
      </c>
      <c r="C15" s="11">
        <v>0</v>
      </c>
      <c r="D15" s="11">
        <v>0</v>
      </c>
      <c r="E15" s="11">
        <v>0</v>
      </c>
      <c r="F15" s="11">
        <v>0</v>
      </c>
      <c r="G15" s="11"/>
      <c r="H15" s="11"/>
      <c r="I15" s="11"/>
      <c r="J15" s="11"/>
    </row>
    <row r="16" spans="1:10" x14ac:dyDescent="0.3">
      <c r="A16" s="11">
        <v>0</v>
      </c>
      <c r="B16" s="11">
        <v>0</v>
      </c>
      <c r="C16" s="11">
        <v>0</v>
      </c>
      <c r="D16" s="11">
        <v>0</v>
      </c>
      <c r="E16" s="11">
        <v>0</v>
      </c>
      <c r="F16" s="11">
        <v>0</v>
      </c>
      <c r="G16" s="11"/>
      <c r="H16" s="11"/>
      <c r="I16" s="11"/>
      <c r="J16" s="11"/>
    </row>
    <row r="17" spans="1:6" s="11" customFormat="1" x14ac:dyDescent="0.3">
      <c r="A17" s="11">
        <v>0</v>
      </c>
      <c r="B17" s="11">
        <v>0</v>
      </c>
      <c r="C17" s="11">
        <v>0</v>
      </c>
      <c r="D17" s="11">
        <v>0</v>
      </c>
      <c r="E17" s="11">
        <v>0</v>
      </c>
      <c r="F17" s="11">
        <v>0</v>
      </c>
    </row>
    <row r="18" spans="1:6" s="11" customFormat="1" x14ac:dyDescent="0.3">
      <c r="A18" s="11">
        <v>0</v>
      </c>
      <c r="B18" s="11">
        <v>0</v>
      </c>
      <c r="C18" s="11">
        <v>0</v>
      </c>
      <c r="D18" s="11">
        <v>0</v>
      </c>
      <c r="E18" s="11">
        <v>0</v>
      </c>
      <c r="F18" s="11">
        <v>0</v>
      </c>
    </row>
    <row r="19" spans="1:6" s="11" customFormat="1" x14ac:dyDescent="0.3">
      <c r="A19" s="11">
        <v>0</v>
      </c>
      <c r="B19" s="11">
        <v>0</v>
      </c>
      <c r="C19" s="11">
        <v>0</v>
      </c>
      <c r="D19" s="11">
        <v>0</v>
      </c>
      <c r="E19" s="11">
        <v>0</v>
      </c>
      <c r="F19" s="11">
        <v>0</v>
      </c>
    </row>
    <row r="20" spans="1:6" s="11" customFormat="1" x14ac:dyDescent="0.3">
      <c r="A20" s="11">
        <v>0</v>
      </c>
      <c r="B20" s="11">
        <v>0</v>
      </c>
      <c r="C20" s="11">
        <v>0</v>
      </c>
      <c r="D20" s="11">
        <v>0</v>
      </c>
      <c r="E20" s="11">
        <v>0</v>
      </c>
      <c r="F20" s="11">
        <v>0</v>
      </c>
    </row>
    <row r="21" spans="1:6" s="11" customFormat="1" x14ac:dyDescent="0.3">
      <c r="A21" s="11">
        <v>0</v>
      </c>
      <c r="B21" s="11">
        <v>0</v>
      </c>
      <c r="C21" s="11">
        <v>0</v>
      </c>
      <c r="D21" s="11">
        <v>0</v>
      </c>
      <c r="E21" s="11">
        <v>0</v>
      </c>
      <c r="F21" s="11">
        <v>0</v>
      </c>
    </row>
    <row r="22" spans="1:6" s="11" customFormat="1" x14ac:dyDescent="0.3">
      <c r="A22" s="11">
        <v>0</v>
      </c>
      <c r="B22" s="11">
        <v>0</v>
      </c>
      <c r="C22" s="11">
        <v>0</v>
      </c>
      <c r="D22" s="11">
        <v>0</v>
      </c>
      <c r="E22" s="11">
        <v>0</v>
      </c>
      <c r="F22" s="11">
        <v>0</v>
      </c>
    </row>
    <row r="23" spans="1:6" s="11" customFormat="1" x14ac:dyDescent="0.3">
      <c r="A23" s="11">
        <v>0</v>
      </c>
      <c r="B23" s="11">
        <v>0</v>
      </c>
      <c r="C23" s="11">
        <v>0</v>
      </c>
      <c r="D23" s="11">
        <v>0</v>
      </c>
      <c r="E23" s="11">
        <v>0</v>
      </c>
      <c r="F23" s="11">
        <v>0</v>
      </c>
    </row>
    <row r="24" spans="1:6" s="11" customFormat="1" x14ac:dyDescent="0.3">
      <c r="A24" s="11">
        <v>0</v>
      </c>
      <c r="B24" s="11">
        <v>0</v>
      </c>
      <c r="C24" s="11">
        <v>0</v>
      </c>
      <c r="D24" s="11">
        <v>0</v>
      </c>
      <c r="E24" s="11">
        <v>0</v>
      </c>
      <c r="F24" s="11">
        <v>0</v>
      </c>
    </row>
    <row r="25" spans="1:6" s="11" customFormat="1" x14ac:dyDescent="0.3">
      <c r="A25" s="11">
        <v>0</v>
      </c>
      <c r="B25" s="11">
        <v>0</v>
      </c>
      <c r="C25" s="11">
        <v>0</v>
      </c>
      <c r="D25" s="11">
        <v>0</v>
      </c>
      <c r="E25" s="11">
        <v>0</v>
      </c>
      <c r="F25" s="11">
        <v>0</v>
      </c>
    </row>
    <row r="26" spans="1:6" s="11" customFormat="1" x14ac:dyDescent="0.3">
      <c r="A26" s="11">
        <v>0</v>
      </c>
      <c r="B26" s="11">
        <v>0</v>
      </c>
      <c r="C26" s="11">
        <v>0</v>
      </c>
      <c r="D26" s="11">
        <v>0</v>
      </c>
      <c r="E26" s="11">
        <v>0</v>
      </c>
      <c r="F26" s="11">
        <v>0</v>
      </c>
    </row>
    <row r="27" spans="1:6" s="11" customFormat="1" x14ac:dyDescent="0.3">
      <c r="A27" s="11">
        <v>0</v>
      </c>
      <c r="B27" s="11">
        <v>0</v>
      </c>
      <c r="C27" s="11">
        <v>0</v>
      </c>
      <c r="D27" s="11">
        <v>0</v>
      </c>
      <c r="E27" s="11">
        <v>0</v>
      </c>
      <c r="F27" s="11">
        <v>0</v>
      </c>
    </row>
    <row r="28" spans="1:6" s="11" customFormat="1" x14ac:dyDescent="0.3">
      <c r="A28" s="11">
        <v>0</v>
      </c>
      <c r="B28" s="11">
        <v>0</v>
      </c>
      <c r="C28" s="11">
        <v>0</v>
      </c>
      <c r="D28" s="11">
        <v>0</v>
      </c>
      <c r="E28" s="11">
        <v>0</v>
      </c>
      <c r="F28" s="11">
        <v>0</v>
      </c>
    </row>
    <row r="29" spans="1:6" s="11" customFormat="1" x14ac:dyDescent="0.3">
      <c r="A29" s="11">
        <v>0</v>
      </c>
      <c r="B29" s="11">
        <v>0</v>
      </c>
      <c r="C29" s="669">
        <v>0</v>
      </c>
      <c r="D29" s="11">
        <v>0</v>
      </c>
      <c r="E29" s="11">
        <v>0</v>
      </c>
      <c r="F29" s="11">
        <v>0</v>
      </c>
    </row>
    <row r="30" spans="1:6" s="11" customFormat="1" x14ac:dyDescent="0.3">
      <c r="A30" s="11">
        <v>0</v>
      </c>
      <c r="B30" s="11">
        <v>0</v>
      </c>
      <c r="C30" s="669">
        <v>0</v>
      </c>
      <c r="D30" s="11">
        <v>0</v>
      </c>
      <c r="E30" s="11">
        <v>0</v>
      </c>
      <c r="F30" s="11">
        <v>0</v>
      </c>
    </row>
    <row r="31" spans="1:6" s="11" customFormat="1" x14ac:dyDescent="0.3">
      <c r="A31" s="11">
        <v>0</v>
      </c>
      <c r="B31" s="11">
        <v>0</v>
      </c>
      <c r="C31" s="669">
        <v>0</v>
      </c>
      <c r="D31" s="11">
        <v>0</v>
      </c>
      <c r="E31" s="11">
        <v>0</v>
      </c>
      <c r="F31" s="11">
        <v>0</v>
      </c>
    </row>
    <row r="32" spans="1:6" s="11" customFormat="1" x14ac:dyDescent="0.3">
      <c r="A32" s="11">
        <v>0</v>
      </c>
      <c r="B32" s="11">
        <v>0</v>
      </c>
      <c r="C32" s="669">
        <v>0</v>
      </c>
      <c r="D32" s="11">
        <v>0</v>
      </c>
      <c r="E32" s="11">
        <v>0</v>
      </c>
      <c r="F32" s="11">
        <v>0</v>
      </c>
    </row>
    <row r="33" spans="1:10" x14ac:dyDescent="0.3">
      <c r="A33" s="11">
        <v>0</v>
      </c>
      <c r="B33" s="11">
        <v>0</v>
      </c>
      <c r="C33" s="669">
        <v>0</v>
      </c>
      <c r="D33" s="11">
        <v>0</v>
      </c>
      <c r="E33" s="11">
        <v>0</v>
      </c>
      <c r="F33" s="11">
        <v>0</v>
      </c>
      <c r="G33" s="11"/>
      <c r="H33" s="11"/>
      <c r="I33" s="11"/>
      <c r="J33" s="11"/>
    </row>
    <row r="34" spans="1:10" x14ac:dyDescent="0.3">
      <c r="A34" s="11">
        <v>0</v>
      </c>
      <c r="B34" s="11">
        <v>0</v>
      </c>
      <c r="C34" s="669">
        <v>0</v>
      </c>
      <c r="D34" s="11">
        <v>0</v>
      </c>
      <c r="E34" s="11">
        <v>0</v>
      </c>
      <c r="F34" s="11">
        <v>0</v>
      </c>
      <c r="G34" s="11"/>
      <c r="H34" s="11"/>
      <c r="I34" s="11"/>
      <c r="J34" s="11"/>
    </row>
    <row r="35" spans="1:10" x14ac:dyDescent="0.3">
      <c r="A35" s="11">
        <v>0</v>
      </c>
      <c r="B35" s="11">
        <v>0</v>
      </c>
      <c r="C35" s="669">
        <v>0</v>
      </c>
      <c r="D35" s="11">
        <v>0</v>
      </c>
      <c r="E35" s="11">
        <v>0</v>
      </c>
      <c r="F35" s="11">
        <v>0</v>
      </c>
      <c r="G35" s="11"/>
      <c r="H35" s="11"/>
      <c r="I35" s="11"/>
      <c r="J35" s="11"/>
    </row>
    <row r="36" spans="1:10" x14ac:dyDescent="0.3">
      <c r="A36" s="11">
        <v>0</v>
      </c>
      <c r="B36" s="11">
        <v>0</v>
      </c>
      <c r="C36" s="669">
        <v>0</v>
      </c>
      <c r="D36" s="11">
        <v>0</v>
      </c>
      <c r="E36" s="11">
        <v>0</v>
      </c>
      <c r="F36" s="11">
        <v>0</v>
      </c>
      <c r="G36" s="11"/>
      <c r="H36" s="11"/>
      <c r="I36" s="11"/>
      <c r="J36" s="11"/>
    </row>
    <row r="37" spans="1:10" x14ac:dyDescent="0.3">
      <c r="A37" s="11">
        <v>0</v>
      </c>
      <c r="B37" s="11">
        <v>0</v>
      </c>
      <c r="C37" s="342">
        <v>0</v>
      </c>
      <c r="D37" s="343">
        <v>0</v>
      </c>
      <c r="E37" s="344">
        <v>0</v>
      </c>
      <c r="F37" s="552">
        <v>0</v>
      </c>
    </row>
    <row r="38" spans="1:10" x14ac:dyDescent="0.3">
      <c r="A38" s="11">
        <v>0</v>
      </c>
      <c r="B38" s="11">
        <v>0</v>
      </c>
      <c r="C38" s="342">
        <v>0</v>
      </c>
      <c r="D38" s="343">
        <v>0</v>
      </c>
      <c r="E38" s="344">
        <v>0</v>
      </c>
      <c r="F38" s="552">
        <v>0</v>
      </c>
    </row>
    <row r="39" spans="1:10" x14ac:dyDescent="0.3">
      <c r="A39" s="11">
        <v>0</v>
      </c>
      <c r="B39" s="11">
        <v>0</v>
      </c>
      <c r="C39" s="342">
        <v>0</v>
      </c>
      <c r="D39" s="343">
        <v>0</v>
      </c>
      <c r="E39" s="344">
        <v>0</v>
      </c>
      <c r="F39" s="552">
        <v>0</v>
      </c>
    </row>
    <row r="40" spans="1:10" x14ac:dyDescent="0.3">
      <c r="A40" s="11">
        <v>0</v>
      </c>
      <c r="B40" s="11">
        <v>0</v>
      </c>
      <c r="C40" s="342">
        <v>0</v>
      </c>
      <c r="D40" s="343">
        <v>0</v>
      </c>
      <c r="E40" s="344">
        <v>0</v>
      </c>
      <c r="F40" s="552">
        <v>0</v>
      </c>
    </row>
    <row r="41" spans="1:10" x14ac:dyDescent="0.3">
      <c r="A41" s="11">
        <v>0</v>
      </c>
      <c r="B41" s="11">
        <v>0</v>
      </c>
      <c r="C41" s="342">
        <v>0</v>
      </c>
      <c r="D41" s="343">
        <v>0</v>
      </c>
      <c r="E41" s="344">
        <v>0</v>
      </c>
      <c r="F41" s="552">
        <v>0</v>
      </c>
    </row>
    <row r="42" spans="1:10" x14ac:dyDescent="0.3">
      <c r="A42" s="11">
        <v>0</v>
      </c>
      <c r="B42" s="11">
        <v>0</v>
      </c>
      <c r="C42" s="342">
        <v>0</v>
      </c>
      <c r="D42" s="343">
        <v>0</v>
      </c>
      <c r="E42" s="344">
        <v>0</v>
      </c>
      <c r="F42" s="552">
        <v>0</v>
      </c>
    </row>
    <row r="43" spans="1:10" x14ac:dyDescent="0.3">
      <c r="A43" s="11">
        <v>0</v>
      </c>
      <c r="B43" s="11">
        <v>0</v>
      </c>
      <c r="C43" s="342">
        <v>0</v>
      </c>
      <c r="D43" s="343">
        <v>0</v>
      </c>
      <c r="E43" s="344">
        <v>0</v>
      </c>
      <c r="F43" s="552">
        <v>0</v>
      </c>
    </row>
    <row r="44" spans="1:10" x14ac:dyDescent="0.3">
      <c r="A44" s="11">
        <v>0</v>
      </c>
      <c r="B44" s="11">
        <v>0</v>
      </c>
      <c r="C44" s="342">
        <v>0</v>
      </c>
      <c r="D44" s="343">
        <v>0</v>
      </c>
      <c r="E44" s="344">
        <v>0</v>
      </c>
      <c r="F44" s="552">
        <v>0</v>
      </c>
    </row>
    <row r="45" spans="1:10" x14ac:dyDescent="0.3">
      <c r="A45" s="11">
        <v>0</v>
      </c>
      <c r="B45" s="11">
        <v>0</v>
      </c>
      <c r="C45" s="342">
        <v>0</v>
      </c>
      <c r="D45" s="343">
        <v>0</v>
      </c>
      <c r="E45" s="344">
        <v>0</v>
      </c>
      <c r="F45" s="552">
        <v>0</v>
      </c>
    </row>
    <row r="46" spans="1:10" x14ac:dyDescent="0.3">
      <c r="A46" s="11">
        <v>0</v>
      </c>
      <c r="B46" s="11">
        <v>0</v>
      </c>
      <c r="C46" s="342">
        <v>0</v>
      </c>
      <c r="D46" s="343">
        <v>0</v>
      </c>
      <c r="E46" s="344">
        <v>0</v>
      </c>
      <c r="F46" s="552">
        <v>0</v>
      </c>
    </row>
    <row r="47" spans="1:10" x14ac:dyDescent="0.3">
      <c r="A47" s="11">
        <v>0</v>
      </c>
      <c r="B47" s="11">
        <v>0</v>
      </c>
      <c r="C47" s="342">
        <v>0</v>
      </c>
      <c r="D47" s="343">
        <v>0</v>
      </c>
      <c r="E47" s="344">
        <v>0</v>
      </c>
      <c r="F47" s="552">
        <v>0</v>
      </c>
    </row>
    <row r="48" spans="1:10" x14ac:dyDescent="0.3">
      <c r="A48" s="11">
        <v>0</v>
      </c>
      <c r="B48" s="11">
        <v>0</v>
      </c>
      <c r="C48" s="342">
        <v>0</v>
      </c>
      <c r="D48" s="343">
        <v>0</v>
      </c>
      <c r="E48" s="344">
        <v>0</v>
      </c>
      <c r="F48" s="552">
        <v>0</v>
      </c>
    </row>
    <row r="49" spans="1:6" x14ac:dyDescent="0.3">
      <c r="A49" s="11">
        <v>0</v>
      </c>
      <c r="B49" s="11">
        <v>0</v>
      </c>
      <c r="C49" s="342">
        <v>0</v>
      </c>
      <c r="D49" s="343">
        <v>0</v>
      </c>
      <c r="E49" s="344">
        <v>0</v>
      </c>
      <c r="F49" s="552">
        <v>0</v>
      </c>
    </row>
    <row r="50" spans="1:6" x14ac:dyDescent="0.3">
      <c r="A50" s="11">
        <v>0</v>
      </c>
      <c r="B50" s="11">
        <v>0</v>
      </c>
      <c r="C50" s="342">
        <v>0</v>
      </c>
      <c r="D50" s="343">
        <v>0</v>
      </c>
      <c r="E50" s="344">
        <v>0</v>
      </c>
      <c r="F50" s="552">
        <v>0</v>
      </c>
    </row>
    <row r="51" spans="1:6" x14ac:dyDescent="0.3">
      <c r="A51" s="11">
        <v>0</v>
      </c>
      <c r="B51" s="11">
        <v>0</v>
      </c>
      <c r="C51" s="342">
        <v>0</v>
      </c>
      <c r="D51" s="343">
        <v>0</v>
      </c>
      <c r="E51" s="344">
        <v>0</v>
      </c>
      <c r="F51" s="552">
        <v>0</v>
      </c>
    </row>
    <row r="52" spans="1:6" x14ac:dyDescent="0.3">
      <c r="A52" s="11">
        <v>0</v>
      </c>
      <c r="B52" s="11">
        <v>0</v>
      </c>
      <c r="C52" s="342">
        <v>0</v>
      </c>
      <c r="D52" s="343">
        <v>0</v>
      </c>
      <c r="E52" s="344">
        <v>0</v>
      </c>
      <c r="F52" s="552">
        <v>0</v>
      </c>
    </row>
    <row r="53" spans="1:6" x14ac:dyDescent="0.3">
      <c r="A53" s="11">
        <v>0</v>
      </c>
      <c r="B53" s="11">
        <v>0</v>
      </c>
      <c r="C53" s="342">
        <v>0</v>
      </c>
      <c r="D53" s="343">
        <v>0</v>
      </c>
      <c r="E53" s="344">
        <v>0</v>
      </c>
      <c r="F53" s="552">
        <v>0</v>
      </c>
    </row>
    <row r="54" spans="1:6" x14ac:dyDescent="0.3">
      <c r="A54" s="11">
        <v>0</v>
      </c>
      <c r="B54" s="11">
        <v>0</v>
      </c>
      <c r="C54" s="342">
        <v>0</v>
      </c>
      <c r="D54" s="343">
        <v>0</v>
      </c>
      <c r="E54" s="344">
        <v>0</v>
      </c>
      <c r="F54" s="552">
        <v>0</v>
      </c>
    </row>
  </sheetData>
  <sheetProtection selectLockedCells="1" sort="0"/>
  <protectedRanges>
    <protectedRange sqref="B2" name="Range2_1_1_2"/>
  </protectedRanges>
  <mergeCells count="1">
    <mergeCell ref="A2:F2"/>
  </mergeCells>
  <dataValidations count="1">
    <dataValidation allowBlank="1" showInputMessage="1" showErrorMessage="1" promptTitle="Quarter Activity Initiated" prompt="Select the quarter the Board anticipates the activtiy to begin." sqref="B1" xr:uid="{A4C4B869-BD2D-4C35-ACFC-ADA49FB4E7FF}"/>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A3BEC36-3D34-4A6F-AF1B-4B8F4721EF76}">
          <x14:formula1>
            <xm:f>'Drop-Down Pick Lists'!$E$4:$E$8</xm:f>
          </x14:formula1>
          <xm:sqref>G4:G54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4D7B2-58C8-439E-96A3-5E72BCE74690}">
  <sheetPr>
    <tabColor theme="7" tint="0.59999389629810485"/>
  </sheetPr>
  <dimension ref="A1:J54"/>
  <sheetViews>
    <sheetView topLeftCell="E1" workbookViewId="0">
      <selection activeCell="H29" sqref="H29"/>
    </sheetView>
  </sheetViews>
  <sheetFormatPr defaultColWidth="0" defaultRowHeight="14.4" x14ac:dyDescent="0.3"/>
  <cols>
    <col min="1" max="1" width="51.88671875" style="11" bestFit="1" customWidth="1"/>
    <col min="2" max="2" width="48.88671875" style="11" customWidth="1"/>
    <col min="3" max="3" width="28.44140625" style="342" customWidth="1"/>
    <col min="4" max="4" width="31.109375" style="343" bestFit="1" customWidth="1"/>
    <col min="5" max="5" width="29.5546875" style="344" customWidth="1"/>
    <col min="6" max="6" width="26.44140625" style="552" bestFit="1" customWidth="1"/>
    <col min="7" max="7" width="23.44140625" style="360" customWidth="1"/>
    <col min="8" max="9" width="57" style="551" customWidth="1"/>
    <col min="10" max="10" width="21.6640625" style="551" customWidth="1"/>
    <col min="11" max="11" width="0" style="11" hidden="1" customWidth="1"/>
    <col min="12" max="16383" width="0" style="11" hidden="1"/>
    <col min="16384" max="16384" width="3.6640625" style="11" customWidth="1"/>
  </cols>
  <sheetData>
    <row r="1" spans="1:10" s="550" customFormat="1" ht="31.2" x14ac:dyDescent="0.4">
      <c r="A1" s="668" t="str">
        <f>CONCATENATE("FY ", Instructions!$B$9, " Quarterly Narrative")</f>
        <v>FY 2027 Quarterly Narrative</v>
      </c>
      <c r="B1" s="526"/>
      <c r="C1" s="546" t="str">
        <f>CONCATENATE("FFY ", [2]Instructions!$B$9, " Quarterly Narrative")</f>
        <v>FFY 2026 Quarterly Narrative</v>
      </c>
      <c r="D1" s="248"/>
      <c r="E1" s="246"/>
      <c r="F1" s="548"/>
      <c r="G1" s="350"/>
      <c r="H1" s="549"/>
      <c r="I1" s="549"/>
      <c r="J1" s="549"/>
    </row>
    <row r="2" spans="1:10" s="550" customFormat="1" ht="26.25" customHeight="1" x14ac:dyDescent="0.4">
      <c r="A2" s="717">
        <f>Instructions!$B$8</f>
        <v>0</v>
      </c>
      <c r="B2" s="717"/>
      <c r="C2" s="717"/>
      <c r="D2" s="717"/>
      <c r="E2" s="717"/>
      <c r="F2" s="717"/>
      <c r="G2" s="350"/>
      <c r="H2" s="549"/>
      <c r="I2" s="549"/>
      <c r="J2" s="549"/>
    </row>
    <row r="3" spans="1:10" ht="43.2" x14ac:dyDescent="0.3">
      <c r="A3" s="688" t="s">
        <v>111</v>
      </c>
      <c r="B3" s="688" t="s">
        <v>112</v>
      </c>
      <c r="C3" s="689" t="s">
        <v>218</v>
      </c>
      <c r="D3" s="688" t="s">
        <v>219</v>
      </c>
      <c r="E3" s="688" t="s">
        <v>115</v>
      </c>
      <c r="F3" s="688" t="s">
        <v>161</v>
      </c>
      <c r="G3" s="691" t="s">
        <v>223</v>
      </c>
      <c r="H3" s="691" t="s">
        <v>221</v>
      </c>
      <c r="I3" s="691" t="s">
        <v>222</v>
      </c>
    </row>
    <row r="4" spans="1:10" x14ac:dyDescent="0.3">
      <c r="A4" s="11" cm="1">
        <f t="array" ref="A4:F54">AEP[[Activity Category]:[Activity Description]]</f>
        <v>0</v>
      </c>
      <c r="B4" s="11">
        <v>0</v>
      </c>
      <c r="C4" s="342">
        <v>0</v>
      </c>
      <c r="D4" s="343">
        <v>0</v>
      </c>
      <c r="E4" s="344">
        <v>0</v>
      </c>
      <c r="F4" s="552">
        <v>0</v>
      </c>
    </row>
    <row r="5" spans="1:10" x14ac:dyDescent="0.3">
      <c r="A5" s="11">
        <v>0</v>
      </c>
      <c r="B5" s="11">
        <v>0</v>
      </c>
      <c r="C5" s="342">
        <v>0</v>
      </c>
      <c r="D5" s="343">
        <v>0</v>
      </c>
      <c r="E5" s="344">
        <v>0</v>
      </c>
      <c r="F5" s="552">
        <v>0</v>
      </c>
    </row>
    <row r="6" spans="1:10" x14ac:dyDescent="0.3">
      <c r="A6" s="11">
        <v>0</v>
      </c>
      <c r="B6" s="11">
        <v>0</v>
      </c>
      <c r="C6" s="342">
        <v>0</v>
      </c>
      <c r="D6" s="343">
        <v>0</v>
      </c>
      <c r="E6" s="344">
        <v>0</v>
      </c>
      <c r="F6" s="552">
        <v>0</v>
      </c>
    </row>
    <row r="7" spans="1:10" x14ac:dyDescent="0.3">
      <c r="A7" s="11">
        <v>0</v>
      </c>
      <c r="B7" s="342">
        <v>0</v>
      </c>
      <c r="C7" s="342">
        <v>0</v>
      </c>
      <c r="D7" s="344">
        <v>0</v>
      </c>
      <c r="E7" s="552">
        <v>0</v>
      </c>
      <c r="F7" s="344">
        <v>0</v>
      </c>
      <c r="G7" s="551"/>
      <c r="J7" s="11"/>
    </row>
    <row r="8" spans="1:10" x14ac:dyDescent="0.3">
      <c r="A8" s="11">
        <v>0</v>
      </c>
      <c r="B8" s="342">
        <v>0</v>
      </c>
      <c r="C8" s="342">
        <v>0</v>
      </c>
      <c r="D8" s="344">
        <v>0</v>
      </c>
      <c r="E8" s="552">
        <v>0</v>
      </c>
      <c r="F8" s="344">
        <v>0</v>
      </c>
      <c r="G8" s="551"/>
      <c r="J8" s="11"/>
    </row>
    <row r="9" spans="1:10" x14ac:dyDescent="0.3">
      <c r="A9" s="11">
        <v>0</v>
      </c>
      <c r="B9" s="11">
        <v>0</v>
      </c>
      <c r="C9" s="670">
        <v>0</v>
      </c>
      <c r="D9" s="11">
        <v>0</v>
      </c>
      <c r="E9" s="11">
        <v>0</v>
      </c>
      <c r="F9" s="11">
        <v>0</v>
      </c>
      <c r="G9" s="11"/>
      <c r="H9" s="11"/>
      <c r="I9" s="11"/>
      <c r="J9" s="11"/>
    </row>
    <row r="10" spans="1:10" x14ac:dyDescent="0.3">
      <c r="A10" s="11">
        <v>0</v>
      </c>
      <c r="B10" s="11">
        <v>0</v>
      </c>
      <c r="C10" s="670">
        <v>0</v>
      </c>
      <c r="D10" s="11">
        <v>0</v>
      </c>
      <c r="E10" s="11">
        <v>0</v>
      </c>
      <c r="F10" s="11">
        <v>0</v>
      </c>
      <c r="G10" s="11"/>
      <c r="H10" s="11"/>
      <c r="I10" s="11"/>
      <c r="J10" s="11"/>
    </row>
    <row r="11" spans="1:10" x14ac:dyDescent="0.3">
      <c r="A11" s="11">
        <v>0</v>
      </c>
      <c r="B11" s="11">
        <v>0</v>
      </c>
      <c r="C11" s="670">
        <v>0</v>
      </c>
      <c r="D11" s="11">
        <v>0</v>
      </c>
      <c r="E11" s="11">
        <v>0</v>
      </c>
      <c r="F11" s="11">
        <v>0</v>
      </c>
      <c r="G11" s="11"/>
      <c r="H11" s="11"/>
      <c r="I11" s="11"/>
      <c r="J11" s="11"/>
    </row>
    <row r="12" spans="1:10" x14ac:dyDescent="0.3">
      <c r="A12" s="11">
        <v>0</v>
      </c>
      <c r="B12" s="11">
        <v>0</v>
      </c>
      <c r="C12" s="670">
        <v>0</v>
      </c>
      <c r="D12" s="11">
        <v>0</v>
      </c>
      <c r="E12" s="11">
        <v>0</v>
      </c>
      <c r="F12" s="11">
        <v>0</v>
      </c>
      <c r="G12" s="11"/>
      <c r="H12" s="11"/>
      <c r="I12" s="11"/>
      <c r="J12" s="11"/>
    </row>
    <row r="13" spans="1:10" x14ac:dyDescent="0.3">
      <c r="A13" s="11">
        <v>0</v>
      </c>
      <c r="B13" s="11">
        <v>0</v>
      </c>
      <c r="C13" s="670">
        <v>0</v>
      </c>
      <c r="D13" s="11">
        <v>0</v>
      </c>
      <c r="E13" s="11">
        <v>0</v>
      </c>
      <c r="F13" s="11">
        <v>0</v>
      </c>
      <c r="G13" s="11"/>
      <c r="H13" s="11"/>
      <c r="I13" s="11"/>
      <c r="J13" s="11"/>
    </row>
    <row r="14" spans="1:10" x14ac:dyDescent="0.3">
      <c r="A14" s="11">
        <v>0</v>
      </c>
      <c r="B14" s="11">
        <v>0</v>
      </c>
      <c r="C14" s="11">
        <v>0</v>
      </c>
      <c r="D14" s="11">
        <v>0</v>
      </c>
      <c r="E14" s="11">
        <v>0</v>
      </c>
      <c r="F14" s="11">
        <v>0</v>
      </c>
      <c r="G14" s="11"/>
      <c r="H14" s="11"/>
      <c r="I14" s="11"/>
      <c r="J14" s="11"/>
    </row>
    <row r="15" spans="1:10" x14ac:dyDescent="0.3">
      <c r="A15" s="11">
        <v>0</v>
      </c>
      <c r="B15" s="11">
        <v>0</v>
      </c>
      <c r="C15" s="11">
        <v>0</v>
      </c>
      <c r="D15" s="11">
        <v>0</v>
      </c>
      <c r="E15" s="11">
        <v>0</v>
      </c>
      <c r="F15" s="11">
        <v>0</v>
      </c>
      <c r="G15" s="11"/>
      <c r="H15" s="11"/>
      <c r="I15" s="11"/>
      <c r="J15" s="11"/>
    </row>
    <row r="16" spans="1:10" x14ac:dyDescent="0.3">
      <c r="A16" s="11">
        <v>0</v>
      </c>
      <c r="B16" s="11">
        <v>0</v>
      </c>
      <c r="C16" s="11">
        <v>0</v>
      </c>
      <c r="D16" s="11">
        <v>0</v>
      </c>
      <c r="E16" s="11">
        <v>0</v>
      </c>
      <c r="F16" s="11">
        <v>0</v>
      </c>
      <c r="G16" s="11"/>
      <c r="H16" s="11"/>
      <c r="I16" s="11"/>
      <c r="J16" s="11"/>
    </row>
    <row r="17" spans="1:6" s="11" customFormat="1" x14ac:dyDescent="0.3">
      <c r="A17" s="11">
        <v>0</v>
      </c>
      <c r="B17" s="11">
        <v>0</v>
      </c>
      <c r="C17" s="670">
        <v>0</v>
      </c>
      <c r="D17" s="11">
        <v>0</v>
      </c>
      <c r="E17" s="11">
        <v>0</v>
      </c>
      <c r="F17" s="11">
        <v>0</v>
      </c>
    </row>
    <row r="18" spans="1:6" s="11" customFormat="1" x14ac:dyDescent="0.3">
      <c r="A18" s="11">
        <v>0</v>
      </c>
      <c r="B18" s="11">
        <v>0</v>
      </c>
      <c r="C18" s="670">
        <v>0</v>
      </c>
      <c r="D18" s="11">
        <v>0</v>
      </c>
      <c r="E18" s="11">
        <v>0</v>
      </c>
      <c r="F18" s="11">
        <v>0</v>
      </c>
    </row>
    <row r="19" spans="1:6" s="11" customFormat="1" x14ac:dyDescent="0.3">
      <c r="A19" s="11">
        <v>0</v>
      </c>
      <c r="B19" s="11">
        <v>0</v>
      </c>
      <c r="C19" s="670">
        <v>0</v>
      </c>
      <c r="D19" s="11">
        <v>0</v>
      </c>
      <c r="E19" s="11">
        <v>0</v>
      </c>
      <c r="F19" s="11">
        <v>0</v>
      </c>
    </row>
    <row r="20" spans="1:6" s="11" customFormat="1" x14ac:dyDescent="0.3">
      <c r="A20" s="11">
        <v>0</v>
      </c>
      <c r="B20" s="11">
        <v>0</v>
      </c>
      <c r="C20" s="11">
        <v>0</v>
      </c>
      <c r="D20" s="11">
        <v>0</v>
      </c>
      <c r="E20" s="11">
        <v>0</v>
      </c>
      <c r="F20" s="11">
        <v>0</v>
      </c>
    </row>
    <row r="21" spans="1:6" s="11" customFormat="1" x14ac:dyDescent="0.3">
      <c r="A21" s="11">
        <v>0</v>
      </c>
      <c r="B21" s="11">
        <v>0</v>
      </c>
      <c r="C21" s="670">
        <v>0</v>
      </c>
      <c r="D21" s="11">
        <v>0</v>
      </c>
      <c r="E21" s="11">
        <v>0</v>
      </c>
      <c r="F21" s="11">
        <v>0</v>
      </c>
    </row>
    <row r="22" spans="1:6" s="11" customFormat="1" x14ac:dyDescent="0.3">
      <c r="A22" s="11">
        <v>0</v>
      </c>
      <c r="B22" s="11">
        <v>0</v>
      </c>
      <c r="C22" s="670">
        <v>0</v>
      </c>
      <c r="D22" s="11">
        <v>0</v>
      </c>
      <c r="E22" s="11">
        <v>0</v>
      </c>
      <c r="F22" s="11">
        <v>0</v>
      </c>
    </row>
    <row r="23" spans="1:6" s="11" customFormat="1" x14ac:dyDescent="0.3">
      <c r="A23" s="11">
        <v>0</v>
      </c>
      <c r="B23" s="11">
        <v>0</v>
      </c>
      <c r="C23" s="670">
        <v>0</v>
      </c>
      <c r="D23" s="11">
        <v>0</v>
      </c>
      <c r="E23" s="11">
        <v>0</v>
      </c>
      <c r="F23" s="11">
        <v>0</v>
      </c>
    </row>
    <row r="24" spans="1:6" s="11" customFormat="1" x14ac:dyDescent="0.3">
      <c r="A24" s="11">
        <v>0</v>
      </c>
      <c r="B24" s="11">
        <v>0</v>
      </c>
      <c r="C24" s="670">
        <v>0</v>
      </c>
      <c r="D24" s="11">
        <v>0</v>
      </c>
      <c r="E24" s="11">
        <v>0</v>
      </c>
      <c r="F24" s="11">
        <v>0</v>
      </c>
    </row>
    <row r="25" spans="1:6" s="11" customFormat="1" x14ac:dyDescent="0.3">
      <c r="A25" s="11">
        <v>0</v>
      </c>
      <c r="B25" s="11">
        <v>0</v>
      </c>
      <c r="C25" s="670">
        <v>0</v>
      </c>
      <c r="D25" s="11">
        <v>0</v>
      </c>
      <c r="E25" s="11">
        <v>0</v>
      </c>
      <c r="F25" s="11">
        <v>0</v>
      </c>
    </row>
    <row r="26" spans="1:6" s="11" customFormat="1" x14ac:dyDescent="0.3">
      <c r="A26" s="11">
        <v>0</v>
      </c>
      <c r="B26" s="11">
        <v>0</v>
      </c>
      <c r="C26" s="670">
        <v>0</v>
      </c>
      <c r="D26" s="11">
        <v>0</v>
      </c>
      <c r="E26" s="11">
        <v>0</v>
      </c>
      <c r="F26" s="11">
        <v>0</v>
      </c>
    </row>
    <row r="27" spans="1:6" s="11" customFormat="1" x14ac:dyDescent="0.3">
      <c r="A27" s="11">
        <v>0</v>
      </c>
      <c r="B27" s="11">
        <v>0</v>
      </c>
      <c r="C27" s="670">
        <v>0</v>
      </c>
      <c r="D27" s="11">
        <v>0</v>
      </c>
      <c r="E27" s="11">
        <v>0</v>
      </c>
      <c r="F27" s="11">
        <v>0</v>
      </c>
    </row>
    <row r="28" spans="1:6" s="11" customFormat="1" x14ac:dyDescent="0.3">
      <c r="A28" s="11">
        <v>0</v>
      </c>
      <c r="B28" s="11">
        <v>0</v>
      </c>
      <c r="C28" s="11">
        <v>0</v>
      </c>
      <c r="D28" s="11">
        <v>0</v>
      </c>
      <c r="E28" s="11">
        <v>0</v>
      </c>
      <c r="F28" s="11">
        <v>0</v>
      </c>
    </row>
    <row r="29" spans="1:6" s="11" customFormat="1" x14ac:dyDescent="0.3">
      <c r="A29" s="11">
        <v>0</v>
      </c>
      <c r="B29" s="11">
        <v>0</v>
      </c>
      <c r="C29" s="11">
        <v>0</v>
      </c>
      <c r="D29" s="11">
        <v>0</v>
      </c>
      <c r="E29" s="11">
        <v>0</v>
      </c>
      <c r="F29" s="11">
        <v>0</v>
      </c>
    </row>
    <row r="30" spans="1:6" s="11" customFormat="1" x14ac:dyDescent="0.3">
      <c r="A30" s="11">
        <v>0</v>
      </c>
      <c r="B30" s="11">
        <v>0</v>
      </c>
      <c r="C30" s="670">
        <v>0</v>
      </c>
      <c r="D30" s="11">
        <v>0</v>
      </c>
      <c r="E30" s="11">
        <v>0</v>
      </c>
      <c r="F30" s="11">
        <v>0</v>
      </c>
    </row>
    <row r="31" spans="1:6" s="11" customFormat="1" x14ac:dyDescent="0.3">
      <c r="A31" s="11">
        <v>0</v>
      </c>
      <c r="B31" s="11">
        <v>0</v>
      </c>
      <c r="C31" s="670">
        <v>0</v>
      </c>
      <c r="D31" s="11">
        <v>0</v>
      </c>
      <c r="E31" s="11">
        <v>0</v>
      </c>
      <c r="F31" s="11">
        <v>0</v>
      </c>
    </row>
    <row r="32" spans="1:6" s="11" customFormat="1" x14ac:dyDescent="0.3">
      <c r="A32" s="11">
        <v>0</v>
      </c>
      <c r="B32" s="11">
        <v>0</v>
      </c>
      <c r="C32" s="670">
        <v>0</v>
      </c>
      <c r="D32" s="11">
        <v>0</v>
      </c>
      <c r="E32" s="11">
        <v>0</v>
      </c>
      <c r="F32" s="11">
        <v>0</v>
      </c>
    </row>
    <row r="33" spans="1:10" x14ac:dyDescent="0.3">
      <c r="A33" s="11">
        <v>0</v>
      </c>
      <c r="B33" s="11">
        <v>0</v>
      </c>
      <c r="C33" s="670">
        <v>0</v>
      </c>
      <c r="D33" s="11">
        <v>0</v>
      </c>
      <c r="E33" s="11">
        <v>0</v>
      </c>
      <c r="F33" s="11">
        <v>0</v>
      </c>
      <c r="G33" s="11"/>
      <c r="H33" s="11"/>
      <c r="I33" s="11"/>
      <c r="J33" s="11"/>
    </row>
    <row r="34" spans="1:10" x14ac:dyDescent="0.3">
      <c r="A34" s="11">
        <v>0</v>
      </c>
      <c r="B34" s="11">
        <v>0</v>
      </c>
      <c r="C34" s="11">
        <v>0</v>
      </c>
      <c r="D34" s="11">
        <v>0</v>
      </c>
      <c r="E34" s="11">
        <v>0</v>
      </c>
      <c r="F34" s="11">
        <v>0</v>
      </c>
      <c r="G34" s="11"/>
      <c r="H34" s="11"/>
      <c r="I34" s="11"/>
      <c r="J34" s="11"/>
    </row>
    <row r="35" spans="1:10" x14ac:dyDescent="0.3">
      <c r="A35" s="11">
        <v>0</v>
      </c>
      <c r="B35" s="11">
        <v>0</v>
      </c>
      <c r="C35" s="670">
        <v>0</v>
      </c>
      <c r="D35" s="11">
        <v>0</v>
      </c>
      <c r="E35" s="11">
        <v>0</v>
      </c>
      <c r="F35" s="11">
        <v>0</v>
      </c>
      <c r="G35" s="11"/>
      <c r="H35" s="11"/>
      <c r="I35" s="11"/>
      <c r="J35" s="11"/>
    </row>
    <row r="36" spans="1:10" x14ac:dyDescent="0.3">
      <c r="A36" s="11">
        <v>0</v>
      </c>
      <c r="B36" s="11">
        <v>0</v>
      </c>
      <c r="C36" s="670">
        <v>0</v>
      </c>
      <c r="D36" s="11">
        <v>0</v>
      </c>
      <c r="E36" s="11">
        <v>0</v>
      </c>
      <c r="F36" s="11">
        <v>0</v>
      </c>
      <c r="G36" s="11"/>
      <c r="H36" s="11"/>
      <c r="I36" s="11"/>
      <c r="J36" s="11"/>
    </row>
    <row r="37" spans="1:10" x14ac:dyDescent="0.3">
      <c r="A37" s="11">
        <v>0</v>
      </c>
      <c r="B37" s="11">
        <v>0</v>
      </c>
      <c r="C37" s="342">
        <v>0</v>
      </c>
      <c r="D37" s="343">
        <v>0</v>
      </c>
      <c r="E37" s="344">
        <v>0</v>
      </c>
      <c r="F37" s="552">
        <v>0</v>
      </c>
    </row>
    <row r="38" spans="1:10" x14ac:dyDescent="0.3">
      <c r="A38" s="11">
        <v>0</v>
      </c>
      <c r="B38" s="11">
        <v>0</v>
      </c>
      <c r="C38" s="342">
        <v>0</v>
      </c>
      <c r="D38" s="343">
        <v>0</v>
      </c>
      <c r="E38" s="344">
        <v>0</v>
      </c>
      <c r="F38" s="552">
        <v>0</v>
      </c>
    </row>
    <row r="39" spans="1:10" x14ac:dyDescent="0.3">
      <c r="A39" s="11">
        <v>0</v>
      </c>
      <c r="B39" s="11">
        <v>0</v>
      </c>
      <c r="C39" s="342">
        <v>0</v>
      </c>
      <c r="D39" s="343">
        <v>0</v>
      </c>
      <c r="E39" s="344">
        <v>0</v>
      </c>
      <c r="F39" s="552">
        <v>0</v>
      </c>
    </row>
    <row r="40" spans="1:10" x14ac:dyDescent="0.3">
      <c r="A40" s="11">
        <v>0</v>
      </c>
      <c r="B40" s="11">
        <v>0</v>
      </c>
      <c r="C40" s="342">
        <v>0</v>
      </c>
      <c r="D40" s="343">
        <v>0</v>
      </c>
      <c r="E40" s="344">
        <v>0</v>
      </c>
      <c r="F40" s="552">
        <v>0</v>
      </c>
    </row>
    <row r="41" spans="1:10" x14ac:dyDescent="0.3">
      <c r="A41" s="11">
        <v>0</v>
      </c>
      <c r="B41" s="11">
        <v>0</v>
      </c>
      <c r="C41" s="342">
        <v>0</v>
      </c>
      <c r="D41" s="343">
        <v>0</v>
      </c>
      <c r="E41" s="344">
        <v>0</v>
      </c>
      <c r="F41" s="552">
        <v>0</v>
      </c>
    </row>
    <row r="42" spans="1:10" x14ac:dyDescent="0.3">
      <c r="A42" s="11">
        <v>0</v>
      </c>
      <c r="B42" s="11">
        <v>0</v>
      </c>
      <c r="C42" s="342">
        <v>0</v>
      </c>
      <c r="D42" s="343">
        <v>0</v>
      </c>
      <c r="E42" s="344">
        <v>0</v>
      </c>
      <c r="F42" s="552">
        <v>0</v>
      </c>
    </row>
    <row r="43" spans="1:10" x14ac:dyDescent="0.3">
      <c r="A43" s="11">
        <v>0</v>
      </c>
      <c r="B43" s="11">
        <v>0</v>
      </c>
      <c r="C43" s="342">
        <v>0</v>
      </c>
      <c r="D43" s="343">
        <v>0</v>
      </c>
      <c r="E43" s="344">
        <v>0</v>
      </c>
      <c r="F43" s="552">
        <v>0</v>
      </c>
    </row>
    <row r="44" spans="1:10" x14ac:dyDescent="0.3">
      <c r="A44" s="11">
        <v>0</v>
      </c>
      <c r="B44" s="11">
        <v>0</v>
      </c>
      <c r="C44" s="342">
        <v>0</v>
      </c>
      <c r="D44" s="343">
        <v>0</v>
      </c>
      <c r="E44" s="344">
        <v>0</v>
      </c>
      <c r="F44" s="552">
        <v>0</v>
      </c>
    </row>
    <row r="45" spans="1:10" x14ac:dyDescent="0.3">
      <c r="A45" s="11">
        <v>0</v>
      </c>
      <c r="B45" s="11">
        <v>0</v>
      </c>
      <c r="C45" s="342">
        <v>0</v>
      </c>
      <c r="D45" s="343">
        <v>0</v>
      </c>
      <c r="E45" s="344">
        <v>0</v>
      </c>
      <c r="F45" s="552">
        <v>0</v>
      </c>
    </row>
    <row r="46" spans="1:10" x14ac:dyDescent="0.3">
      <c r="A46" s="11">
        <v>0</v>
      </c>
      <c r="B46" s="11">
        <v>0</v>
      </c>
      <c r="C46" s="342">
        <v>0</v>
      </c>
      <c r="D46" s="343">
        <v>0</v>
      </c>
      <c r="E46" s="344">
        <v>0</v>
      </c>
      <c r="F46" s="552">
        <v>0</v>
      </c>
    </row>
    <row r="47" spans="1:10" x14ac:dyDescent="0.3">
      <c r="A47" s="11">
        <v>0</v>
      </c>
      <c r="B47" s="11">
        <v>0</v>
      </c>
      <c r="C47" s="342">
        <v>0</v>
      </c>
      <c r="D47" s="343">
        <v>0</v>
      </c>
      <c r="E47" s="344">
        <v>0</v>
      </c>
      <c r="F47" s="552">
        <v>0</v>
      </c>
    </row>
    <row r="48" spans="1:10" x14ac:dyDescent="0.3">
      <c r="A48" s="11">
        <v>0</v>
      </c>
      <c r="B48" s="11">
        <v>0</v>
      </c>
      <c r="C48" s="342">
        <v>0</v>
      </c>
      <c r="D48" s="343">
        <v>0</v>
      </c>
      <c r="E48" s="344">
        <v>0</v>
      </c>
      <c r="F48" s="552">
        <v>0</v>
      </c>
    </row>
    <row r="49" spans="1:6" x14ac:dyDescent="0.3">
      <c r="A49" s="11">
        <v>0</v>
      </c>
      <c r="B49" s="11">
        <v>0</v>
      </c>
      <c r="C49" s="342">
        <v>0</v>
      </c>
      <c r="D49" s="343">
        <v>0</v>
      </c>
      <c r="E49" s="344">
        <v>0</v>
      </c>
      <c r="F49" s="552">
        <v>0</v>
      </c>
    </row>
    <row r="50" spans="1:6" x14ac:dyDescent="0.3">
      <c r="A50" s="11">
        <v>0</v>
      </c>
      <c r="B50" s="11">
        <v>0</v>
      </c>
      <c r="C50" s="342">
        <v>0</v>
      </c>
      <c r="D50" s="343">
        <v>0</v>
      </c>
      <c r="E50" s="344">
        <v>0</v>
      </c>
      <c r="F50" s="552">
        <v>0</v>
      </c>
    </row>
    <row r="51" spans="1:6" x14ac:dyDescent="0.3">
      <c r="A51" s="11">
        <v>0</v>
      </c>
      <c r="B51" s="11">
        <v>0</v>
      </c>
      <c r="C51" s="342">
        <v>0</v>
      </c>
      <c r="D51" s="343">
        <v>0</v>
      </c>
      <c r="E51" s="344">
        <v>0</v>
      </c>
      <c r="F51" s="552">
        <v>0</v>
      </c>
    </row>
    <row r="52" spans="1:6" x14ac:dyDescent="0.3">
      <c r="A52" s="11">
        <v>0</v>
      </c>
      <c r="B52" s="11">
        <v>0</v>
      </c>
      <c r="C52" s="342">
        <v>0</v>
      </c>
      <c r="D52" s="343">
        <v>0</v>
      </c>
      <c r="E52" s="344">
        <v>0</v>
      </c>
      <c r="F52" s="552">
        <v>0</v>
      </c>
    </row>
    <row r="53" spans="1:6" x14ac:dyDescent="0.3">
      <c r="A53" s="11">
        <v>0</v>
      </c>
      <c r="B53" s="11">
        <v>0</v>
      </c>
      <c r="C53" s="342">
        <v>0</v>
      </c>
      <c r="D53" s="343">
        <v>0</v>
      </c>
      <c r="E53" s="344">
        <v>0</v>
      </c>
      <c r="F53" s="552">
        <v>0</v>
      </c>
    </row>
    <row r="54" spans="1:6" x14ac:dyDescent="0.3">
      <c r="A54" s="11">
        <v>0</v>
      </c>
      <c r="B54" s="11">
        <v>0</v>
      </c>
      <c r="C54" s="342">
        <v>0</v>
      </c>
      <c r="D54" s="343">
        <v>0</v>
      </c>
      <c r="E54" s="344">
        <v>0</v>
      </c>
      <c r="F54" s="552">
        <v>0</v>
      </c>
    </row>
  </sheetData>
  <sheetProtection selectLockedCells="1" sort="0"/>
  <protectedRanges>
    <protectedRange sqref="B2" name="Range2_1_1_2_1"/>
  </protectedRanges>
  <autoFilter ref="A3:I54" xr:uid="{737627CF-77F4-420E-A71D-8E7435DB65B4}"/>
  <mergeCells count="1">
    <mergeCell ref="A2:F2"/>
  </mergeCells>
  <dataValidations count="1">
    <dataValidation allowBlank="1" showInputMessage="1" showErrorMessage="1" promptTitle="Quarter Activity Initiated" prompt="Select the quarter the Board anticipates the activtiy to begin." sqref="B1" xr:uid="{538528C6-0DD2-4365-B414-3CC02C966E02}"/>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DF97326-A231-4DEF-84AE-370E3B45D7F8}">
          <x14:formula1>
            <xm:f>'Drop-Down Pick Lists'!$E$4:$E$8</xm:f>
          </x14:formula1>
          <xm:sqref>G4:G54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5E1-4F16-4E64-8234-743CFF71C4A9}">
  <sheetPr>
    <tabColor theme="7" tint="0.59999389629810485"/>
  </sheetPr>
  <dimension ref="A1:XFD54"/>
  <sheetViews>
    <sheetView topLeftCell="E1" workbookViewId="0">
      <selection activeCell="H29" sqref="H29"/>
    </sheetView>
  </sheetViews>
  <sheetFormatPr defaultColWidth="0" defaultRowHeight="14.4" x14ac:dyDescent="0.3"/>
  <cols>
    <col min="1" max="1" width="51.88671875" style="11" bestFit="1" customWidth="1"/>
    <col min="2" max="2" width="48.44140625" style="11" customWidth="1"/>
    <col min="3" max="3" width="28.44140625" style="342" customWidth="1"/>
    <col min="4" max="4" width="31.109375" style="343" bestFit="1" customWidth="1"/>
    <col min="5" max="5" width="29.5546875" style="344" customWidth="1"/>
    <col min="6" max="6" width="26.44140625" style="552" bestFit="1" customWidth="1"/>
    <col min="7" max="7" width="23.44140625" style="360" customWidth="1"/>
    <col min="8" max="9" width="57" style="551" customWidth="1"/>
    <col min="10" max="10" width="21.6640625" style="551" customWidth="1"/>
    <col min="11" max="11" width="0" hidden="1" customWidth="1"/>
    <col min="16384" max="16384" width="3.6640625" style="11" customWidth="1"/>
  </cols>
  <sheetData>
    <row r="1" spans="1:16384" s="141" customFormat="1" ht="31.2" x14ac:dyDescent="0.4">
      <c r="A1" s="547" t="str">
        <f>CONCATENATE("FFY ", Instructions!$B$9, " Quarterly Narrative")</f>
        <v>FFY 2027 Quarterly Narrative</v>
      </c>
      <c r="B1" s="668" t="str">
        <f>CONCATENATE("FY ", Instructions!$B$9, " Quarterly Narrative")</f>
        <v>FY 2027 Quarterly Narrative</v>
      </c>
      <c r="C1" s="526"/>
      <c r="D1" s="546" t="str">
        <f>CONCATENATE("FFY ", [2]Instructions!$B$9, " Quarterly Narrative")</f>
        <v>FFY 2026 Quarterly Narrative</v>
      </c>
      <c r="E1" s="248"/>
      <c r="F1" s="246"/>
      <c r="G1" s="548"/>
      <c r="H1" s="549"/>
      <c r="I1" s="549"/>
      <c r="J1" s="549"/>
      <c r="XFD1" s="550"/>
    </row>
    <row r="2" spans="1:16384" s="141" customFormat="1" ht="22.95" customHeight="1" x14ac:dyDescent="0.4">
      <c r="A2" s="717">
        <f>Instructions!$B$8</f>
        <v>0</v>
      </c>
      <c r="B2" s="717"/>
      <c r="C2" s="717"/>
      <c r="D2" s="717"/>
      <c r="E2" s="717"/>
      <c r="F2" s="717"/>
      <c r="G2" s="548"/>
      <c r="H2" s="549"/>
      <c r="I2" s="549"/>
      <c r="J2" s="549"/>
      <c r="XFD2" s="550"/>
    </row>
    <row r="3" spans="1:16384" s="11" customFormat="1" ht="43.2" x14ac:dyDescent="0.3">
      <c r="A3" s="712" t="s">
        <v>111</v>
      </c>
      <c r="B3" s="712" t="s">
        <v>112</v>
      </c>
      <c r="C3" s="713" t="s">
        <v>218</v>
      </c>
      <c r="D3" s="712" t="s">
        <v>219</v>
      </c>
      <c r="E3" s="688" t="s">
        <v>115</v>
      </c>
      <c r="F3" s="688" t="s">
        <v>161</v>
      </c>
      <c r="G3" s="691" t="s">
        <v>223</v>
      </c>
      <c r="H3" s="691" t="s">
        <v>221</v>
      </c>
      <c r="I3" s="691" t="s">
        <v>222</v>
      </c>
      <c r="J3" s="551"/>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row>
    <row r="4" spans="1:16384" s="11" customFormat="1" x14ac:dyDescent="0.3">
      <c r="A4" s="11" cm="1">
        <f t="array" ref="A4:F54">AEP[[Activity Category]:[Activity Description]]</f>
        <v>0</v>
      </c>
      <c r="B4" s="11">
        <v>0</v>
      </c>
      <c r="C4" s="342">
        <v>0</v>
      </c>
      <c r="D4" s="343">
        <v>0</v>
      </c>
      <c r="E4" s="344">
        <v>0</v>
      </c>
      <c r="F4" s="552">
        <v>0</v>
      </c>
      <c r="G4" s="360"/>
      <c r="H4" s="551"/>
      <c r="I4" s="551"/>
      <c r="J4" s="551"/>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row>
    <row r="5" spans="1:16384" s="11" customFormat="1" x14ac:dyDescent="0.3">
      <c r="A5" s="11">
        <v>0</v>
      </c>
      <c r="B5" s="11">
        <v>0</v>
      </c>
      <c r="C5" s="342">
        <v>0</v>
      </c>
      <c r="D5" s="343">
        <v>0</v>
      </c>
      <c r="E5" s="344">
        <v>0</v>
      </c>
      <c r="F5" s="552">
        <v>0</v>
      </c>
      <c r="G5" s="360"/>
      <c r="H5" s="551"/>
      <c r="I5" s="551"/>
      <c r="J5" s="551"/>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row>
    <row r="6" spans="1:16384" customFormat="1" x14ac:dyDescent="0.3">
      <c r="A6" s="11">
        <v>0</v>
      </c>
      <c r="B6" s="11">
        <v>0</v>
      </c>
      <c r="C6" s="342">
        <v>0</v>
      </c>
      <c r="D6" s="343">
        <v>0</v>
      </c>
      <c r="E6" s="344">
        <v>0</v>
      </c>
      <c r="F6" s="552">
        <v>0</v>
      </c>
      <c r="G6" s="360"/>
      <c r="H6" s="551"/>
      <c r="I6" s="551"/>
      <c r="J6" s="361"/>
    </row>
    <row r="7" spans="1:16384" s="11" customFormat="1" x14ac:dyDescent="0.3">
      <c r="A7" s="11">
        <v>0</v>
      </c>
      <c r="B7" s="342">
        <v>0</v>
      </c>
      <c r="C7" s="342">
        <v>0</v>
      </c>
      <c r="D7" s="344">
        <v>0</v>
      </c>
      <c r="E7" s="552">
        <v>0</v>
      </c>
      <c r="F7" s="344">
        <v>0</v>
      </c>
      <c r="G7" s="551"/>
      <c r="H7" s="551"/>
      <c r="I7" s="55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row>
    <row r="8" spans="1:16384" s="11" customFormat="1" x14ac:dyDescent="0.3">
      <c r="A8" s="11">
        <v>0</v>
      </c>
      <c r="B8" s="342">
        <v>0</v>
      </c>
      <c r="C8" s="342">
        <v>0</v>
      </c>
      <c r="D8" s="344">
        <v>0</v>
      </c>
      <c r="E8" s="552">
        <v>0</v>
      </c>
      <c r="F8" s="344">
        <v>0</v>
      </c>
      <c r="G8" s="551"/>
      <c r="H8" s="551"/>
      <c r="I8" s="551"/>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row>
    <row r="9" spans="1:16384" s="11" customFormat="1" x14ac:dyDescent="0.3">
      <c r="A9" s="11">
        <v>0</v>
      </c>
      <c r="B9" s="11">
        <v>0</v>
      </c>
      <c r="C9" s="670">
        <v>0</v>
      </c>
      <c r="D9" s="11">
        <v>0</v>
      </c>
      <c r="E9" s="11">
        <v>0</v>
      </c>
      <c r="F9" s="11">
        <v>0</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row>
    <row r="10" spans="1:16384" s="11" customFormat="1" x14ac:dyDescent="0.3">
      <c r="A10" s="11">
        <v>0</v>
      </c>
      <c r="B10" s="11">
        <v>0</v>
      </c>
      <c r="C10" s="670">
        <v>0</v>
      </c>
      <c r="D10" s="11">
        <v>0</v>
      </c>
      <c r="E10" s="11">
        <v>0</v>
      </c>
      <c r="F10" s="11">
        <v>0</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row>
    <row r="11" spans="1:16384" s="11" customFormat="1" x14ac:dyDescent="0.3">
      <c r="A11" s="11">
        <v>0</v>
      </c>
      <c r="B11" s="11">
        <v>0</v>
      </c>
      <c r="C11" s="670">
        <v>0</v>
      </c>
      <c r="D11" s="11">
        <v>0</v>
      </c>
      <c r="E11" s="11">
        <v>0</v>
      </c>
      <c r="F11" s="11">
        <v>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row>
    <row r="12" spans="1:16384" s="11" customFormat="1" x14ac:dyDescent="0.3">
      <c r="A12" s="11">
        <v>0</v>
      </c>
      <c r="B12" s="11">
        <v>0</v>
      </c>
      <c r="C12" s="670">
        <v>0</v>
      </c>
      <c r="D12" s="11">
        <v>0</v>
      </c>
      <c r="E12" s="11">
        <v>0</v>
      </c>
      <c r="F12" s="11">
        <v>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c r="XFC12"/>
    </row>
    <row r="13" spans="1:16384" s="11" customFormat="1" x14ac:dyDescent="0.3">
      <c r="A13" s="11">
        <v>0</v>
      </c>
      <c r="B13" s="11">
        <v>0</v>
      </c>
      <c r="C13" s="670">
        <v>0</v>
      </c>
      <c r="D13" s="11">
        <v>0</v>
      </c>
      <c r="E13" s="11">
        <v>0</v>
      </c>
      <c r="F13" s="11">
        <v>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c r="XFC13"/>
    </row>
    <row r="14" spans="1:16384" s="11" customFormat="1" x14ac:dyDescent="0.3">
      <c r="A14" s="11">
        <v>0</v>
      </c>
      <c r="B14" s="11">
        <v>0</v>
      </c>
      <c r="C14" s="670">
        <v>0</v>
      </c>
      <c r="D14" s="11">
        <v>0</v>
      </c>
      <c r="E14" s="11">
        <v>0</v>
      </c>
      <c r="F14" s="11">
        <v>0</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c r="XFC14"/>
    </row>
    <row r="15" spans="1:16384" s="11" customFormat="1" x14ac:dyDescent="0.3">
      <c r="A15" s="11">
        <v>0</v>
      </c>
      <c r="B15" s="11">
        <v>0</v>
      </c>
      <c r="C15" s="670">
        <v>0</v>
      </c>
      <c r="D15" s="11">
        <v>0</v>
      </c>
      <c r="E15" s="11">
        <v>0</v>
      </c>
      <c r="F15" s="11">
        <v>0</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c r="CDV15"/>
      <c r="CDW15"/>
      <c r="CDX15"/>
      <c r="CDY15"/>
      <c r="CDZ15"/>
      <c r="CEA15"/>
      <c r="CEB15"/>
      <c r="CEC15"/>
      <c r="CED15"/>
      <c r="CEE15"/>
      <c r="CEF15"/>
      <c r="CEG15"/>
      <c r="CEH15"/>
      <c r="CEI15"/>
      <c r="CEJ15"/>
      <c r="CEK15"/>
      <c r="CEL15"/>
      <c r="CEM15"/>
      <c r="CEN15"/>
      <c r="CEO15"/>
      <c r="CEP15"/>
      <c r="CEQ15"/>
      <c r="CER15"/>
      <c r="CES15"/>
      <c r="CET15"/>
      <c r="CEU15"/>
      <c r="CEV15"/>
      <c r="CEW15"/>
      <c r="CEX15"/>
      <c r="CEY15"/>
      <c r="CEZ15"/>
      <c r="CFA15"/>
      <c r="CFB15"/>
      <c r="CFC15"/>
      <c r="CFD15"/>
      <c r="CFE15"/>
      <c r="CFF15"/>
      <c r="CFG15"/>
      <c r="CFH15"/>
      <c r="CFI15"/>
      <c r="CFJ15"/>
      <c r="CFK15"/>
      <c r="CFL15"/>
      <c r="CFM15"/>
      <c r="CFN15"/>
      <c r="CFO15"/>
      <c r="CFP15"/>
      <c r="CFQ15"/>
      <c r="CFR15"/>
      <c r="CFS15"/>
      <c r="CFT15"/>
      <c r="CFU15"/>
      <c r="CFV15"/>
      <c r="CFW15"/>
      <c r="CFX15"/>
      <c r="CFY15"/>
      <c r="CFZ15"/>
      <c r="CGA15"/>
      <c r="CGB15"/>
      <c r="CGC15"/>
      <c r="CGD15"/>
      <c r="CGE15"/>
      <c r="CGF15"/>
      <c r="CGG15"/>
      <c r="CGH15"/>
      <c r="CGI15"/>
      <c r="CGJ15"/>
      <c r="CGK15"/>
      <c r="CGL15"/>
      <c r="CGM15"/>
      <c r="CGN15"/>
      <c r="CGO15"/>
      <c r="CGP15"/>
      <c r="CGQ15"/>
      <c r="CGR15"/>
      <c r="CGS15"/>
      <c r="CGT15"/>
      <c r="CGU15"/>
      <c r="CGV15"/>
      <c r="CGW15"/>
      <c r="CGX15"/>
      <c r="CGY15"/>
      <c r="CGZ15"/>
      <c r="CHA15"/>
      <c r="CHB15"/>
      <c r="CHC15"/>
      <c r="CHD15"/>
      <c r="CHE15"/>
      <c r="CHF15"/>
      <c r="CHG15"/>
      <c r="CHH15"/>
      <c r="CHI15"/>
      <c r="CHJ15"/>
      <c r="CHK15"/>
      <c r="CHL15"/>
      <c r="CHM15"/>
      <c r="CHN15"/>
      <c r="CHO15"/>
      <c r="CHP15"/>
      <c r="CHQ15"/>
      <c r="CHR15"/>
      <c r="CHS15"/>
      <c r="CHT15"/>
      <c r="CHU15"/>
      <c r="CHV15"/>
      <c r="CHW15"/>
      <c r="CHX15"/>
      <c r="CHY15"/>
      <c r="CHZ15"/>
      <c r="CIA15"/>
      <c r="CIB15"/>
      <c r="CIC15"/>
      <c r="CID15"/>
      <c r="CIE15"/>
      <c r="CIF15"/>
      <c r="CIG15"/>
      <c r="CIH15"/>
      <c r="CII15"/>
      <c r="CIJ15"/>
      <c r="CIK15"/>
      <c r="CIL15"/>
      <c r="CIM15"/>
      <c r="CIN15"/>
      <c r="CIO15"/>
      <c r="CIP15"/>
      <c r="CIQ15"/>
      <c r="CIR15"/>
      <c r="CIS15"/>
      <c r="CIT15"/>
      <c r="CIU15"/>
      <c r="CIV15"/>
      <c r="CIW15"/>
      <c r="CIX15"/>
      <c r="CIY15"/>
      <c r="CIZ15"/>
      <c r="CJA15"/>
      <c r="CJB15"/>
      <c r="CJC15"/>
      <c r="CJD15"/>
      <c r="CJE15"/>
      <c r="CJF15"/>
      <c r="CJG15"/>
      <c r="CJH15"/>
      <c r="CJI15"/>
      <c r="CJJ15"/>
      <c r="CJK15"/>
      <c r="CJL15"/>
      <c r="CJM15"/>
      <c r="CJN15"/>
      <c r="CJO15"/>
      <c r="CJP15"/>
      <c r="CJQ15"/>
      <c r="CJR15"/>
      <c r="CJS15"/>
      <c r="CJT15"/>
      <c r="CJU15"/>
      <c r="CJV15"/>
      <c r="CJW15"/>
      <c r="CJX15"/>
      <c r="CJY15"/>
      <c r="CJZ15"/>
      <c r="CKA15"/>
      <c r="CKB15"/>
      <c r="CKC15"/>
      <c r="CKD15"/>
      <c r="CKE15"/>
      <c r="CKF15"/>
      <c r="CKG15"/>
      <c r="CKH15"/>
      <c r="CKI15"/>
      <c r="CKJ15"/>
      <c r="CKK15"/>
      <c r="CKL15"/>
      <c r="CKM15"/>
      <c r="CKN15"/>
      <c r="CKO15"/>
      <c r="CKP15"/>
      <c r="CKQ15"/>
      <c r="CKR15"/>
      <c r="CKS15"/>
      <c r="CKT15"/>
      <c r="CKU15"/>
      <c r="CKV15"/>
      <c r="CKW15"/>
      <c r="CKX15"/>
      <c r="CKY15"/>
      <c r="CKZ15"/>
      <c r="CLA15"/>
      <c r="CLB15"/>
      <c r="CLC15"/>
      <c r="CLD15"/>
      <c r="CLE15"/>
      <c r="CLF15"/>
      <c r="CLG15"/>
      <c r="CLH15"/>
      <c r="CLI15"/>
      <c r="CLJ15"/>
      <c r="CLK15"/>
      <c r="CLL15"/>
      <c r="CLM15"/>
      <c r="CLN15"/>
      <c r="CLO15"/>
      <c r="CLP15"/>
      <c r="CLQ15"/>
      <c r="CLR15"/>
      <c r="CLS15"/>
      <c r="CLT15"/>
      <c r="CLU15"/>
      <c r="CLV15"/>
      <c r="CLW15"/>
      <c r="CLX15"/>
      <c r="CLY15"/>
      <c r="CLZ15"/>
      <c r="CMA15"/>
      <c r="CMB15"/>
      <c r="CMC15"/>
      <c r="CMD15"/>
      <c r="CME15"/>
      <c r="CMF15"/>
      <c r="CMG15"/>
      <c r="CMH15"/>
      <c r="CMI15"/>
      <c r="CMJ15"/>
      <c r="CMK15"/>
      <c r="CML15"/>
      <c r="CMM15"/>
      <c r="CMN15"/>
      <c r="CMO15"/>
      <c r="CMP15"/>
      <c r="CMQ15"/>
      <c r="CMR15"/>
      <c r="CMS15"/>
      <c r="CMT15"/>
      <c r="CMU15"/>
      <c r="CMV15"/>
      <c r="CMW15"/>
      <c r="CMX15"/>
      <c r="CMY15"/>
      <c r="CMZ15"/>
      <c r="CNA15"/>
      <c r="CNB15"/>
      <c r="CNC15"/>
      <c r="CND15"/>
      <c r="CNE15"/>
      <c r="CNF15"/>
      <c r="CNG15"/>
      <c r="CNH15"/>
      <c r="CNI15"/>
      <c r="CNJ15"/>
      <c r="CNK15"/>
      <c r="CNL15"/>
      <c r="CNM15"/>
      <c r="CNN15"/>
      <c r="CNO15"/>
      <c r="CNP15"/>
      <c r="CNQ15"/>
      <c r="CNR15"/>
      <c r="CNS15"/>
      <c r="CNT15"/>
      <c r="CNU15"/>
      <c r="CNV15"/>
      <c r="CNW15"/>
      <c r="CNX15"/>
      <c r="CNY15"/>
      <c r="CNZ15"/>
      <c r="COA15"/>
      <c r="COB15"/>
      <c r="COC15"/>
      <c r="COD15"/>
      <c r="COE15"/>
      <c r="COF15"/>
      <c r="COG15"/>
      <c r="COH15"/>
      <c r="COI15"/>
      <c r="COJ15"/>
      <c r="COK15"/>
      <c r="COL15"/>
      <c r="COM15"/>
      <c r="CON15"/>
      <c r="COO15"/>
      <c r="COP15"/>
      <c r="COQ15"/>
      <c r="COR15"/>
      <c r="COS15"/>
      <c r="COT15"/>
      <c r="COU15"/>
      <c r="COV15"/>
      <c r="COW15"/>
      <c r="COX15"/>
      <c r="COY15"/>
      <c r="COZ15"/>
      <c r="CPA15"/>
      <c r="CPB15"/>
      <c r="CPC15"/>
      <c r="CPD15"/>
      <c r="CPE15"/>
      <c r="CPF15"/>
      <c r="CPG15"/>
      <c r="CPH15"/>
      <c r="CPI15"/>
      <c r="CPJ15"/>
      <c r="CPK15"/>
      <c r="CPL15"/>
      <c r="CPM15"/>
      <c r="CPN15"/>
      <c r="CPO15"/>
      <c r="CPP15"/>
      <c r="CPQ15"/>
      <c r="CPR15"/>
      <c r="CPS15"/>
      <c r="CPT15"/>
      <c r="CPU15"/>
      <c r="CPV15"/>
      <c r="CPW15"/>
      <c r="CPX15"/>
      <c r="CPY15"/>
      <c r="CPZ15"/>
      <c r="CQA15"/>
      <c r="CQB15"/>
      <c r="CQC15"/>
      <c r="CQD15"/>
      <c r="CQE15"/>
      <c r="CQF15"/>
      <c r="CQG15"/>
      <c r="CQH15"/>
      <c r="CQI15"/>
      <c r="CQJ15"/>
      <c r="CQK15"/>
      <c r="CQL15"/>
      <c r="CQM15"/>
      <c r="CQN15"/>
      <c r="CQO15"/>
      <c r="CQP15"/>
      <c r="CQQ15"/>
      <c r="CQR15"/>
      <c r="CQS15"/>
      <c r="CQT15"/>
      <c r="CQU15"/>
      <c r="CQV15"/>
      <c r="CQW15"/>
      <c r="CQX15"/>
      <c r="CQY15"/>
      <c r="CQZ15"/>
      <c r="CRA15"/>
      <c r="CRB15"/>
      <c r="CRC15"/>
      <c r="CRD15"/>
      <c r="CRE15"/>
      <c r="CRF15"/>
      <c r="CRG15"/>
      <c r="CRH15"/>
      <c r="CRI15"/>
      <c r="CRJ15"/>
      <c r="CRK15"/>
      <c r="CRL15"/>
      <c r="CRM15"/>
      <c r="CRN15"/>
      <c r="CRO15"/>
      <c r="CRP15"/>
      <c r="CRQ15"/>
      <c r="CRR15"/>
      <c r="CRS15"/>
      <c r="CRT15"/>
      <c r="CRU15"/>
      <c r="CRV15"/>
      <c r="CRW15"/>
      <c r="CRX15"/>
      <c r="CRY15"/>
      <c r="CRZ15"/>
      <c r="CSA15"/>
      <c r="CSB15"/>
      <c r="CSC15"/>
      <c r="CSD15"/>
      <c r="CSE15"/>
      <c r="CSF15"/>
      <c r="CSG15"/>
      <c r="CSH15"/>
      <c r="CSI15"/>
      <c r="CSJ15"/>
      <c r="CSK15"/>
      <c r="CSL15"/>
      <c r="CSM15"/>
      <c r="CSN15"/>
      <c r="CSO15"/>
      <c r="CSP15"/>
      <c r="CSQ15"/>
      <c r="CSR15"/>
      <c r="CSS15"/>
      <c r="CST15"/>
      <c r="CSU15"/>
      <c r="CSV15"/>
      <c r="CSW15"/>
      <c r="CSX15"/>
      <c r="CSY15"/>
      <c r="CSZ15"/>
      <c r="CTA15"/>
      <c r="CTB15"/>
      <c r="CTC15"/>
      <c r="CTD15"/>
      <c r="CTE15"/>
      <c r="CTF15"/>
      <c r="CTG15"/>
      <c r="CTH15"/>
      <c r="CTI15"/>
      <c r="CTJ15"/>
      <c r="CTK15"/>
      <c r="CTL15"/>
      <c r="CTM15"/>
      <c r="CTN15"/>
      <c r="CTO15"/>
      <c r="CTP15"/>
      <c r="CTQ15"/>
      <c r="CTR15"/>
      <c r="CTS15"/>
      <c r="CTT15"/>
      <c r="CTU15"/>
      <c r="CTV15"/>
      <c r="CTW15"/>
      <c r="CTX15"/>
      <c r="CTY15"/>
      <c r="CTZ15"/>
      <c r="CUA15"/>
      <c r="CUB15"/>
      <c r="CUC15"/>
      <c r="CUD15"/>
      <c r="CUE15"/>
      <c r="CUF15"/>
      <c r="CUG15"/>
      <c r="CUH15"/>
      <c r="CUI15"/>
      <c r="CUJ15"/>
      <c r="CUK15"/>
      <c r="CUL15"/>
      <c r="CUM15"/>
      <c r="CUN15"/>
      <c r="CUO15"/>
      <c r="CUP15"/>
      <c r="CUQ15"/>
      <c r="CUR15"/>
      <c r="CUS15"/>
      <c r="CUT15"/>
      <c r="CUU15"/>
      <c r="CUV15"/>
      <c r="CUW15"/>
      <c r="CUX15"/>
      <c r="CUY15"/>
      <c r="CUZ15"/>
      <c r="CVA15"/>
      <c r="CVB15"/>
      <c r="CVC15"/>
      <c r="CVD15"/>
      <c r="CVE15"/>
      <c r="CVF15"/>
      <c r="CVG15"/>
      <c r="CVH15"/>
      <c r="CVI15"/>
      <c r="CVJ15"/>
      <c r="CVK15"/>
      <c r="CVL15"/>
      <c r="CVM15"/>
      <c r="CVN15"/>
      <c r="CVO15"/>
      <c r="CVP15"/>
      <c r="CVQ15"/>
      <c r="CVR15"/>
      <c r="CVS15"/>
      <c r="CVT15"/>
      <c r="CVU15"/>
      <c r="CVV15"/>
      <c r="CVW15"/>
      <c r="CVX15"/>
      <c r="CVY15"/>
      <c r="CVZ15"/>
      <c r="CWA15"/>
      <c r="CWB15"/>
      <c r="CWC15"/>
      <c r="CWD15"/>
      <c r="CWE15"/>
      <c r="CWF15"/>
      <c r="CWG15"/>
      <c r="CWH15"/>
      <c r="CWI15"/>
      <c r="CWJ15"/>
      <c r="CWK15"/>
      <c r="CWL15"/>
      <c r="CWM15"/>
      <c r="CWN15"/>
      <c r="CWO15"/>
      <c r="CWP15"/>
      <c r="CWQ15"/>
      <c r="CWR15"/>
      <c r="CWS15"/>
      <c r="CWT15"/>
      <c r="CWU15"/>
      <c r="CWV15"/>
      <c r="CWW15"/>
      <c r="CWX15"/>
      <c r="CWY15"/>
      <c r="CWZ15"/>
      <c r="CXA15"/>
      <c r="CXB15"/>
      <c r="CXC15"/>
      <c r="CXD15"/>
      <c r="CXE15"/>
      <c r="CXF15"/>
      <c r="CXG15"/>
      <c r="CXH15"/>
      <c r="CXI15"/>
      <c r="CXJ15"/>
      <c r="CXK15"/>
      <c r="CXL15"/>
      <c r="CXM15"/>
      <c r="CXN15"/>
      <c r="CXO15"/>
      <c r="CXP15"/>
      <c r="CXQ15"/>
      <c r="CXR15"/>
      <c r="CXS15"/>
      <c r="CXT15"/>
      <c r="CXU15"/>
      <c r="CXV15"/>
      <c r="CXW15"/>
      <c r="CXX15"/>
      <c r="CXY15"/>
      <c r="CXZ15"/>
      <c r="CYA15"/>
      <c r="CYB15"/>
      <c r="CYC15"/>
      <c r="CYD15"/>
      <c r="CYE15"/>
      <c r="CYF15"/>
      <c r="CYG15"/>
      <c r="CYH15"/>
      <c r="CYI15"/>
      <c r="CYJ15"/>
      <c r="CYK15"/>
      <c r="CYL15"/>
      <c r="CYM15"/>
      <c r="CYN15"/>
      <c r="CYO15"/>
      <c r="CYP15"/>
      <c r="CYQ15"/>
      <c r="CYR15"/>
      <c r="CYS15"/>
      <c r="CYT15"/>
      <c r="CYU15"/>
      <c r="CYV15"/>
      <c r="CYW15"/>
      <c r="CYX15"/>
      <c r="CYY15"/>
      <c r="CYZ15"/>
      <c r="CZA15"/>
      <c r="CZB15"/>
      <c r="CZC15"/>
      <c r="CZD15"/>
      <c r="CZE15"/>
      <c r="CZF15"/>
      <c r="CZG15"/>
      <c r="CZH15"/>
      <c r="CZI15"/>
      <c r="CZJ15"/>
      <c r="CZK15"/>
      <c r="CZL15"/>
      <c r="CZM15"/>
      <c r="CZN15"/>
      <c r="CZO15"/>
      <c r="CZP15"/>
      <c r="CZQ15"/>
      <c r="CZR15"/>
      <c r="CZS15"/>
      <c r="CZT15"/>
      <c r="CZU15"/>
      <c r="CZV15"/>
      <c r="CZW15"/>
      <c r="CZX15"/>
      <c r="CZY15"/>
      <c r="CZZ15"/>
      <c r="DAA15"/>
      <c r="DAB15"/>
      <c r="DAC15"/>
      <c r="DAD15"/>
      <c r="DAE15"/>
      <c r="DAF15"/>
      <c r="DAG15"/>
      <c r="DAH15"/>
      <c r="DAI15"/>
      <c r="DAJ15"/>
      <c r="DAK15"/>
      <c r="DAL15"/>
      <c r="DAM15"/>
      <c r="DAN15"/>
      <c r="DAO15"/>
      <c r="DAP15"/>
      <c r="DAQ15"/>
      <c r="DAR15"/>
      <c r="DAS15"/>
      <c r="DAT15"/>
      <c r="DAU15"/>
      <c r="DAV15"/>
      <c r="DAW15"/>
      <c r="DAX15"/>
      <c r="DAY15"/>
      <c r="DAZ15"/>
      <c r="DBA15"/>
      <c r="DBB15"/>
      <c r="DBC15"/>
      <c r="DBD15"/>
      <c r="DBE15"/>
      <c r="DBF15"/>
      <c r="DBG15"/>
      <c r="DBH15"/>
      <c r="DBI15"/>
      <c r="DBJ15"/>
      <c r="DBK15"/>
      <c r="DBL15"/>
      <c r="DBM15"/>
      <c r="DBN15"/>
      <c r="DBO15"/>
      <c r="DBP15"/>
      <c r="DBQ15"/>
      <c r="DBR15"/>
      <c r="DBS15"/>
      <c r="DBT15"/>
      <c r="DBU15"/>
      <c r="DBV15"/>
      <c r="DBW15"/>
      <c r="DBX15"/>
      <c r="DBY15"/>
      <c r="DBZ15"/>
      <c r="DCA15"/>
      <c r="DCB15"/>
      <c r="DCC15"/>
      <c r="DCD15"/>
      <c r="DCE15"/>
      <c r="DCF15"/>
      <c r="DCG15"/>
      <c r="DCH15"/>
      <c r="DCI15"/>
      <c r="DCJ15"/>
      <c r="DCK15"/>
      <c r="DCL15"/>
      <c r="DCM15"/>
      <c r="DCN15"/>
      <c r="DCO15"/>
      <c r="DCP15"/>
      <c r="DCQ15"/>
      <c r="DCR15"/>
      <c r="DCS15"/>
      <c r="DCT15"/>
      <c r="DCU15"/>
      <c r="DCV15"/>
      <c r="DCW15"/>
      <c r="DCX15"/>
      <c r="DCY15"/>
      <c r="DCZ15"/>
      <c r="DDA15"/>
      <c r="DDB15"/>
      <c r="DDC15"/>
      <c r="DDD15"/>
      <c r="DDE15"/>
      <c r="DDF15"/>
      <c r="DDG15"/>
      <c r="DDH15"/>
      <c r="DDI15"/>
      <c r="DDJ15"/>
      <c r="DDK15"/>
      <c r="DDL15"/>
      <c r="DDM15"/>
      <c r="DDN15"/>
      <c r="DDO15"/>
      <c r="DDP15"/>
      <c r="DDQ15"/>
      <c r="DDR15"/>
      <c r="DDS15"/>
      <c r="DDT15"/>
      <c r="DDU15"/>
      <c r="DDV15"/>
      <c r="DDW15"/>
      <c r="DDX15"/>
      <c r="DDY15"/>
      <c r="DDZ15"/>
      <c r="DEA15"/>
      <c r="DEB15"/>
      <c r="DEC15"/>
      <c r="DED15"/>
      <c r="DEE15"/>
      <c r="DEF15"/>
      <c r="DEG15"/>
      <c r="DEH15"/>
      <c r="DEI15"/>
      <c r="DEJ15"/>
      <c r="DEK15"/>
      <c r="DEL15"/>
      <c r="DEM15"/>
      <c r="DEN15"/>
      <c r="DEO15"/>
      <c r="DEP15"/>
      <c r="DEQ15"/>
      <c r="DER15"/>
      <c r="DES15"/>
      <c r="DET15"/>
      <c r="DEU15"/>
      <c r="DEV15"/>
      <c r="DEW15"/>
      <c r="DEX15"/>
      <c r="DEY15"/>
      <c r="DEZ15"/>
      <c r="DFA15"/>
      <c r="DFB15"/>
      <c r="DFC15"/>
      <c r="DFD15"/>
      <c r="DFE15"/>
      <c r="DFF15"/>
      <c r="DFG15"/>
      <c r="DFH15"/>
      <c r="DFI15"/>
      <c r="DFJ15"/>
      <c r="DFK15"/>
      <c r="DFL15"/>
      <c r="DFM15"/>
      <c r="DFN15"/>
      <c r="DFO15"/>
      <c r="DFP15"/>
      <c r="DFQ15"/>
      <c r="DFR15"/>
      <c r="DFS15"/>
      <c r="DFT15"/>
      <c r="DFU15"/>
      <c r="DFV15"/>
      <c r="DFW15"/>
      <c r="DFX15"/>
      <c r="DFY15"/>
      <c r="DFZ15"/>
      <c r="DGA15"/>
      <c r="DGB15"/>
      <c r="DGC15"/>
      <c r="DGD15"/>
      <c r="DGE15"/>
      <c r="DGF15"/>
      <c r="DGG15"/>
      <c r="DGH15"/>
      <c r="DGI15"/>
      <c r="DGJ15"/>
      <c r="DGK15"/>
      <c r="DGL15"/>
      <c r="DGM15"/>
      <c r="DGN15"/>
      <c r="DGO15"/>
      <c r="DGP15"/>
      <c r="DGQ15"/>
      <c r="DGR15"/>
      <c r="DGS15"/>
      <c r="DGT15"/>
      <c r="DGU15"/>
      <c r="DGV15"/>
      <c r="DGW15"/>
      <c r="DGX15"/>
      <c r="DGY15"/>
      <c r="DGZ15"/>
      <c r="DHA15"/>
      <c r="DHB15"/>
      <c r="DHC15"/>
      <c r="DHD15"/>
      <c r="DHE15"/>
      <c r="DHF15"/>
      <c r="DHG15"/>
      <c r="DHH15"/>
      <c r="DHI15"/>
      <c r="DHJ15"/>
      <c r="DHK15"/>
      <c r="DHL15"/>
      <c r="DHM15"/>
      <c r="DHN15"/>
      <c r="DHO15"/>
      <c r="DHP15"/>
      <c r="DHQ15"/>
      <c r="DHR15"/>
      <c r="DHS15"/>
      <c r="DHT15"/>
      <c r="DHU15"/>
      <c r="DHV15"/>
      <c r="DHW15"/>
      <c r="DHX15"/>
      <c r="DHY15"/>
      <c r="DHZ15"/>
      <c r="DIA15"/>
      <c r="DIB15"/>
      <c r="DIC15"/>
      <c r="DID15"/>
      <c r="DIE15"/>
      <c r="DIF15"/>
      <c r="DIG15"/>
      <c r="DIH15"/>
      <c r="DII15"/>
      <c r="DIJ15"/>
      <c r="DIK15"/>
      <c r="DIL15"/>
      <c r="DIM15"/>
      <c r="DIN15"/>
      <c r="DIO15"/>
      <c r="DIP15"/>
      <c r="DIQ15"/>
      <c r="DIR15"/>
      <c r="DIS15"/>
      <c r="DIT15"/>
      <c r="DIU15"/>
      <c r="DIV15"/>
      <c r="DIW15"/>
      <c r="DIX15"/>
      <c r="DIY15"/>
      <c r="DIZ15"/>
      <c r="DJA15"/>
      <c r="DJB15"/>
      <c r="DJC15"/>
      <c r="DJD15"/>
      <c r="DJE15"/>
      <c r="DJF15"/>
      <c r="DJG15"/>
      <c r="DJH15"/>
      <c r="DJI15"/>
      <c r="DJJ15"/>
      <c r="DJK15"/>
      <c r="DJL15"/>
      <c r="DJM15"/>
      <c r="DJN15"/>
      <c r="DJO15"/>
      <c r="DJP15"/>
      <c r="DJQ15"/>
      <c r="DJR15"/>
      <c r="DJS15"/>
      <c r="DJT15"/>
      <c r="DJU15"/>
      <c r="DJV15"/>
      <c r="DJW15"/>
      <c r="DJX15"/>
      <c r="DJY15"/>
      <c r="DJZ15"/>
      <c r="DKA15"/>
      <c r="DKB15"/>
      <c r="DKC15"/>
      <c r="DKD15"/>
      <c r="DKE15"/>
      <c r="DKF15"/>
      <c r="DKG15"/>
      <c r="DKH15"/>
      <c r="DKI15"/>
      <c r="DKJ15"/>
      <c r="DKK15"/>
      <c r="DKL15"/>
      <c r="DKM15"/>
      <c r="DKN15"/>
      <c r="DKO15"/>
      <c r="DKP15"/>
      <c r="DKQ15"/>
      <c r="DKR15"/>
      <c r="DKS15"/>
      <c r="DKT15"/>
      <c r="DKU15"/>
      <c r="DKV15"/>
      <c r="DKW15"/>
      <c r="DKX15"/>
      <c r="DKY15"/>
      <c r="DKZ15"/>
      <c r="DLA15"/>
      <c r="DLB15"/>
      <c r="DLC15"/>
      <c r="DLD15"/>
      <c r="DLE15"/>
      <c r="DLF15"/>
      <c r="DLG15"/>
      <c r="DLH15"/>
      <c r="DLI15"/>
      <c r="DLJ15"/>
      <c r="DLK15"/>
      <c r="DLL15"/>
      <c r="DLM15"/>
      <c r="DLN15"/>
      <c r="DLO15"/>
      <c r="DLP15"/>
      <c r="DLQ15"/>
      <c r="DLR15"/>
      <c r="DLS15"/>
      <c r="DLT15"/>
      <c r="DLU15"/>
      <c r="DLV15"/>
      <c r="DLW15"/>
      <c r="DLX15"/>
      <c r="DLY15"/>
      <c r="DLZ15"/>
      <c r="DMA15"/>
      <c r="DMB15"/>
      <c r="DMC15"/>
      <c r="DMD15"/>
      <c r="DME15"/>
      <c r="DMF15"/>
      <c r="DMG15"/>
      <c r="DMH15"/>
      <c r="DMI15"/>
      <c r="DMJ15"/>
      <c r="DMK15"/>
      <c r="DML15"/>
      <c r="DMM15"/>
      <c r="DMN15"/>
      <c r="DMO15"/>
      <c r="DMP15"/>
      <c r="DMQ15"/>
      <c r="DMR15"/>
      <c r="DMS15"/>
      <c r="DMT15"/>
      <c r="DMU15"/>
      <c r="DMV15"/>
      <c r="DMW15"/>
      <c r="DMX15"/>
      <c r="DMY15"/>
      <c r="DMZ15"/>
      <c r="DNA15"/>
      <c r="DNB15"/>
      <c r="DNC15"/>
      <c r="DND15"/>
      <c r="DNE15"/>
      <c r="DNF15"/>
      <c r="DNG15"/>
      <c r="DNH15"/>
      <c r="DNI15"/>
      <c r="DNJ15"/>
      <c r="DNK15"/>
      <c r="DNL15"/>
      <c r="DNM15"/>
      <c r="DNN15"/>
      <c r="DNO15"/>
      <c r="DNP15"/>
      <c r="DNQ15"/>
      <c r="DNR15"/>
      <c r="DNS15"/>
      <c r="DNT15"/>
      <c r="DNU15"/>
      <c r="DNV15"/>
      <c r="DNW15"/>
      <c r="DNX15"/>
      <c r="DNY15"/>
      <c r="DNZ15"/>
      <c r="DOA15"/>
      <c r="DOB15"/>
      <c r="DOC15"/>
      <c r="DOD15"/>
      <c r="DOE15"/>
      <c r="DOF15"/>
      <c r="DOG15"/>
      <c r="DOH15"/>
      <c r="DOI15"/>
      <c r="DOJ15"/>
      <c r="DOK15"/>
      <c r="DOL15"/>
      <c r="DOM15"/>
      <c r="DON15"/>
      <c r="DOO15"/>
      <c r="DOP15"/>
      <c r="DOQ15"/>
      <c r="DOR15"/>
      <c r="DOS15"/>
      <c r="DOT15"/>
      <c r="DOU15"/>
      <c r="DOV15"/>
      <c r="DOW15"/>
      <c r="DOX15"/>
      <c r="DOY15"/>
      <c r="DOZ15"/>
      <c r="DPA15"/>
      <c r="DPB15"/>
      <c r="DPC15"/>
      <c r="DPD15"/>
      <c r="DPE15"/>
      <c r="DPF15"/>
      <c r="DPG15"/>
      <c r="DPH15"/>
      <c r="DPI15"/>
      <c r="DPJ15"/>
      <c r="DPK15"/>
      <c r="DPL15"/>
      <c r="DPM15"/>
      <c r="DPN15"/>
      <c r="DPO15"/>
      <c r="DPP15"/>
      <c r="DPQ15"/>
      <c r="DPR15"/>
      <c r="DPS15"/>
      <c r="DPT15"/>
      <c r="DPU15"/>
      <c r="DPV15"/>
      <c r="DPW15"/>
      <c r="DPX15"/>
      <c r="DPY15"/>
      <c r="DPZ15"/>
      <c r="DQA15"/>
      <c r="DQB15"/>
      <c r="DQC15"/>
      <c r="DQD15"/>
      <c r="DQE15"/>
      <c r="DQF15"/>
      <c r="DQG15"/>
      <c r="DQH15"/>
      <c r="DQI15"/>
      <c r="DQJ15"/>
      <c r="DQK15"/>
      <c r="DQL15"/>
      <c r="DQM15"/>
      <c r="DQN15"/>
      <c r="DQO15"/>
      <c r="DQP15"/>
      <c r="DQQ15"/>
      <c r="DQR15"/>
      <c r="DQS15"/>
      <c r="DQT15"/>
      <c r="DQU15"/>
      <c r="DQV15"/>
      <c r="DQW15"/>
      <c r="DQX15"/>
      <c r="DQY15"/>
      <c r="DQZ15"/>
      <c r="DRA15"/>
      <c r="DRB15"/>
      <c r="DRC15"/>
      <c r="DRD15"/>
      <c r="DRE15"/>
      <c r="DRF15"/>
      <c r="DRG15"/>
      <c r="DRH15"/>
      <c r="DRI15"/>
      <c r="DRJ15"/>
      <c r="DRK15"/>
      <c r="DRL15"/>
      <c r="DRM15"/>
      <c r="DRN15"/>
      <c r="DRO15"/>
      <c r="DRP15"/>
      <c r="DRQ15"/>
      <c r="DRR15"/>
      <c r="DRS15"/>
      <c r="DRT15"/>
      <c r="DRU15"/>
      <c r="DRV15"/>
      <c r="DRW15"/>
      <c r="DRX15"/>
      <c r="DRY15"/>
      <c r="DRZ15"/>
      <c r="DSA15"/>
      <c r="DSB15"/>
      <c r="DSC15"/>
      <c r="DSD15"/>
      <c r="DSE15"/>
      <c r="DSF15"/>
      <c r="DSG15"/>
      <c r="DSH15"/>
      <c r="DSI15"/>
      <c r="DSJ15"/>
      <c r="DSK15"/>
      <c r="DSL15"/>
      <c r="DSM15"/>
      <c r="DSN15"/>
      <c r="DSO15"/>
      <c r="DSP15"/>
      <c r="DSQ15"/>
      <c r="DSR15"/>
      <c r="DSS15"/>
      <c r="DST15"/>
      <c r="DSU15"/>
      <c r="DSV15"/>
      <c r="DSW15"/>
      <c r="DSX15"/>
      <c r="DSY15"/>
      <c r="DSZ15"/>
      <c r="DTA15"/>
      <c r="DTB15"/>
      <c r="DTC15"/>
      <c r="DTD15"/>
      <c r="DTE15"/>
      <c r="DTF15"/>
      <c r="DTG15"/>
      <c r="DTH15"/>
      <c r="DTI15"/>
      <c r="DTJ15"/>
      <c r="DTK15"/>
      <c r="DTL15"/>
      <c r="DTM15"/>
      <c r="DTN15"/>
      <c r="DTO15"/>
      <c r="DTP15"/>
      <c r="DTQ15"/>
      <c r="DTR15"/>
      <c r="DTS15"/>
      <c r="DTT15"/>
      <c r="DTU15"/>
      <c r="DTV15"/>
      <c r="DTW15"/>
      <c r="DTX15"/>
      <c r="DTY15"/>
      <c r="DTZ15"/>
      <c r="DUA15"/>
      <c r="DUB15"/>
      <c r="DUC15"/>
      <c r="DUD15"/>
      <c r="DUE15"/>
      <c r="DUF15"/>
      <c r="DUG15"/>
      <c r="DUH15"/>
      <c r="DUI15"/>
      <c r="DUJ15"/>
      <c r="DUK15"/>
      <c r="DUL15"/>
      <c r="DUM15"/>
      <c r="DUN15"/>
      <c r="DUO15"/>
      <c r="DUP15"/>
      <c r="DUQ15"/>
      <c r="DUR15"/>
      <c r="DUS15"/>
      <c r="DUT15"/>
      <c r="DUU15"/>
      <c r="DUV15"/>
      <c r="DUW15"/>
      <c r="DUX15"/>
      <c r="DUY15"/>
      <c r="DUZ15"/>
      <c r="DVA15"/>
      <c r="DVB15"/>
      <c r="DVC15"/>
      <c r="DVD15"/>
      <c r="DVE15"/>
      <c r="DVF15"/>
      <c r="DVG15"/>
      <c r="DVH15"/>
      <c r="DVI15"/>
      <c r="DVJ15"/>
      <c r="DVK15"/>
      <c r="DVL15"/>
      <c r="DVM15"/>
      <c r="DVN15"/>
      <c r="DVO15"/>
      <c r="DVP15"/>
      <c r="DVQ15"/>
      <c r="DVR15"/>
      <c r="DVS15"/>
      <c r="DVT15"/>
      <c r="DVU15"/>
      <c r="DVV15"/>
      <c r="DVW15"/>
      <c r="DVX15"/>
      <c r="DVY15"/>
      <c r="DVZ15"/>
      <c r="DWA15"/>
      <c r="DWB15"/>
      <c r="DWC15"/>
      <c r="DWD15"/>
      <c r="DWE15"/>
      <c r="DWF15"/>
      <c r="DWG15"/>
      <c r="DWH15"/>
      <c r="DWI15"/>
      <c r="DWJ15"/>
      <c r="DWK15"/>
      <c r="DWL15"/>
      <c r="DWM15"/>
      <c r="DWN15"/>
      <c r="DWO15"/>
      <c r="DWP15"/>
      <c r="DWQ15"/>
      <c r="DWR15"/>
      <c r="DWS15"/>
      <c r="DWT15"/>
      <c r="DWU15"/>
      <c r="DWV15"/>
      <c r="DWW15"/>
      <c r="DWX15"/>
      <c r="DWY15"/>
      <c r="DWZ15"/>
      <c r="DXA15"/>
      <c r="DXB15"/>
      <c r="DXC15"/>
      <c r="DXD15"/>
      <c r="DXE15"/>
      <c r="DXF15"/>
      <c r="DXG15"/>
      <c r="DXH15"/>
      <c r="DXI15"/>
      <c r="DXJ15"/>
      <c r="DXK15"/>
      <c r="DXL15"/>
      <c r="DXM15"/>
      <c r="DXN15"/>
      <c r="DXO15"/>
      <c r="DXP15"/>
      <c r="DXQ15"/>
      <c r="DXR15"/>
      <c r="DXS15"/>
      <c r="DXT15"/>
      <c r="DXU15"/>
      <c r="DXV15"/>
      <c r="DXW15"/>
      <c r="DXX15"/>
      <c r="DXY15"/>
      <c r="DXZ15"/>
      <c r="DYA15"/>
      <c r="DYB15"/>
      <c r="DYC15"/>
      <c r="DYD15"/>
      <c r="DYE15"/>
      <c r="DYF15"/>
      <c r="DYG15"/>
      <c r="DYH15"/>
      <c r="DYI15"/>
      <c r="DYJ15"/>
      <c r="DYK15"/>
      <c r="DYL15"/>
      <c r="DYM15"/>
      <c r="DYN15"/>
      <c r="DYO15"/>
      <c r="DYP15"/>
      <c r="DYQ15"/>
      <c r="DYR15"/>
      <c r="DYS15"/>
      <c r="DYT15"/>
      <c r="DYU15"/>
      <c r="DYV15"/>
      <c r="DYW15"/>
      <c r="DYX15"/>
      <c r="DYY15"/>
      <c r="DYZ15"/>
      <c r="DZA15"/>
      <c r="DZB15"/>
      <c r="DZC15"/>
      <c r="DZD15"/>
      <c r="DZE15"/>
      <c r="DZF15"/>
      <c r="DZG15"/>
      <c r="DZH15"/>
      <c r="DZI15"/>
      <c r="DZJ15"/>
      <c r="DZK15"/>
      <c r="DZL15"/>
      <c r="DZM15"/>
      <c r="DZN15"/>
      <c r="DZO15"/>
      <c r="DZP15"/>
      <c r="DZQ15"/>
      <c r="DZR15"/>
      <c r="DZS15"/>
      <c r="DZT15"/>
      <c r="DZU15"/>
      <c r="DZV15"/>
      <c r="DZW15"/>
      <c r="DZX15"/>
      <c r="DZY15"/>
      <c r="DZZ15"/>
      <c r="EAA15"/>
      <c r="EAB15"/>
      <c r="EAC15"/>
      <c r="EAD15"/>
      <c r="EAE15"/>
      <c r="EAF15"/>
      <c r="EAG15"/>
      <c r="EAH15"/>
      <c r="EAI15"/>
      <c r="EAJ15"/>
      <c r="EAK15"/>
      <c r="EAL15"/>
      <c r="EAM15"/>
      <c r="EAN15"/>
      <c r="EAO15"/>
      <c r="EAP15"/>
      <c r="EAQ15"/>
      <c r="EAR15"/>
      <c r="EAS15"/>
      <c r="EAT15"/>
      <c r="EAU15"/>
      <c r="EAV15"/>
      <c r="EAW15"/>
      <c r="EAX15"/>
      <c r="EAY15"/>
      <c r="EAZ15"/>
      <c r="EBA15"/>
      <c r="EBB15"/>
      <c r="EBC15"/>
      <c r="EBD15"/>
      <c r="EBE15"/>
      <c r="EBF15"/>
      <c r="EBG15"/>
      <c r="EBH15"/>
      <c r="EBI15"/>
      <c r="EBJ15"/>
      <c r="EBK15"/>
      <c r="EBL15"/>
      <c r="EBM15"/>
      <c r="EBN15"/>
      <c r="EBO15"/>
      <c r="EBP15"/>
      <c r="EBQ15"/>
      <c r="EBR15"/>
      <c r="EBS15"/>
      <c r="EBT15"/>
      <c r="EBU15"/>
      <c r="EBV15"/>
      <c r="EBW15"/>
      <c r="EBX15"/>
      <c r="EBY15"/>
      <c r="EBZ15"/>
      <c r="ECA15"/>
      <c r="ECB15"/>
      <c r="ECC15"/>
      <c r="ECD15"/>
      <c r="ECE15"/>
      <c r="ECF15"/>
      <c r="ECG15"/>
      <c r="ECH15"/>
      <c r="ECI15"/>
      <c r="ECJ15"/>
      <c r="ECK15"/>
      <c r="ECL15"/>
      <c r="ECM15"/>
      <c r="ECN15"/>
      <c r="ECO15"/>
      <c r="ECP15"/>
      <c r="ECQ15"/>
      <c r="ECR15"/>
      <c r="ECS15"/>
      <c r="ECT15"/>
      <c r="ECU15"/>
      <c r="ECV15"/>
      <c r="ECW15"/>
      <c r="ECX15"/>
      <c r="ECY15"/>
      <c r="ECZ15"/>
      <c r="EDA15"/>
      <c r="EDB15"/>
      <c r="EDC15"/>
      <c r="EDD15"/>
      <c r="EDE15"/>
      <c r="EDF15"/>
      <c r="EDG15"/>
      <c r="EDH15"/>
      <c r="EDI15"/>
      <c r="EDJ15"/>
      <c r="EDK15"/>
      <c r="EDL15"/>
      <c r="EDM15"/>
      <c r="EDN15"/>
      <c r="EDO15"/>
      <c r="EDP15"/>
      <c r="EDQ15"/>
      <c r="EDR15"/>
      <c r="EDS15"/>
      <c r="EDT15"/>
      <c r="EDU15"/>
      <c r="EDV15"/>
      <c r="EDW15"/>
      <c r="EDX15"/>
      <c r="EDY15"/>
      <c r="EDZ15"/>
      <c r="EEA15"/>
      <c r="EEB15"/>
      <c r="EEC15"/>
      <c r="EED15"/>
      <c r="EEE15"/>
      <c r="EEF15"/>
      <c r="EEG15"/>
      <c r="EEH15"/>
      <c r="EEI15"/>
      <c r="EEJ15"/>
      <c r="EEK15"/>
      <c r="EEL15"/>
      <c r="EEM15"/>
      <c r="EEN15"/>
      <c r="EEO15"/>
      <c r="EEP15"/>
      <c r="EEQ15"/>
      <c r="EER15"/>
      <c r="EES15"/>
      <c r="EET15"/>
      <c r="EEU15"/>
      <c r="EEV15"/>
      <c r="EEW15"/>
      <c r="EEX15"/>
      <c r="EEY15"/>
      <c r="EEZ15"/>
      <c r="EFA15"/>
      <c r="EFB15"/>
      <c r="EFC15"/>
      <c r="EFD15"/>
      <c r="EFE15"/>
      <c r="EFF15"/>
      <c r="EFG15"/>
      <c r="EFH15"/>
      <c r="EFI15"/>
      <c r="EFJ15"/>
      <c r="EFK15"/>
      <c r="EFL15"/>
      <c r="EFM15"/>
      <c r="EFN15"/>
      <c r="EFO15"/>
      <c r="EFP15"/>
      <c r="EFQ15"/>
      <c r="EFR15"/>
      <c r="EFS15"/>
      <c r="EFT15"/>
      <c r="EFU15"/>
      <c r="EFV15"/>
      <c r="EFW15"/>
      <c r="EFX15"/>
      <c r="EFY15"/>
      <c r="EFZ15"/>
      <c r="EGA15"/>
      <c r="EGB15"/>
      <c r="EGC15"/>
      <c r="EGD15"/>
      <c r="EGE15"/>
      <c r="EGF15"/>
      <c r="EGG15"/>
      <c r="EGH15"/>
      <c r="EGI15"/>
      <c r="EGJ15"/>
      <c r="EGK15"/>
      <c r="EGL15"/>
      <c r="EGM15"/>
      <c r="EGN15"/>
      <c r="EGO15"/>
      <c r="EGP15"/>
      <c r="EGQ15"/>
      <c r="EGR15"/>
      <c r="EGS15"/>
      <c r="EGT15"/>
      <c r="EGU15"/>
      <c r="EGV15"/>
      <c r="EGW15"/>
      <c r="EGX15"/>
      <c r="EGY15"/>
      <c r="EGZ15"/>
      <c r="EHA15"/>
      <c r="EHB15"/>
      <c r="EHC15"/>
      <c r="EHD15"/>
      <c r="EHE15"/>
      <c r="EHF15"/>
      <c r="EHG15"/>
      <c r="EHH15"/>
      <c r="EHI15"/>
      <c r="EHJ15"/>
      <c r="EHK15"/>
      <c r="EHL15"/>
      <c r="EHM15"/>
      <c r="EHN15"/>
      <c r="EHO15"/>
      <c r="EHP15"/>
      <c r="EHQ15"/>
      <c r="EHR15"/>
      <c r="EHS15"/>
      <c r="EHT15"/>
      <c r="EHU15"/>
      <c r="EHV15"/>
      <c r="EHW15"/>
      <c r="EHX15"/>
      <c r="EHY15"/>
      <c r="EHZ15"/>
      <c r="EIA15"/>
      <c r="EIB15"/>
      <c r="EIC15"/>
      <c r="EID15"/>
      <c r="EIE15"/>
      <c r="EIF15"/>
      <c r="EIG15"/>
      <c r="EIH15"/>
      <c r="EII15"/>
      <c r="EIJ15"/>
      <c r="EIK15"/>
      <c r="EIL15"/>
      <c r="EIM15"/>
      <c r="EIN15"/>
      <c r="EIO15"/>
      <c r="EIP15"/>
      <c r="EIQ15"/>
      <c r="EIR15"/>
      <c r="EIS15"/>
      <c r="EIT15"/>
      <c r="EIU15"/>
      <c r="EIV15"/>
      <c r="EIW15"/>
      <c r="EIX15"/>
      <c r="EIY15"/>
      <c r="EIZ15"/>
      <c r="EJA15"/>
      <c r="EJB15"/>
      <c r="EJC15"/>
      <c r="EJD15"/>
      <c r="EJE15"/>
      <c r="EJF15"/>
      <c r="EJG15"/>
      <c r="EJH15"/>
      <c r="EJI15"/>
      <c r="EJJ15"/>
      <c r="EJK15"/>
      <c r="EJL15"/>
      <c r="EJM15"/>
      <c r="EJN15"/>
      <c r="EJO15"/>
      <c r="EJP15"/>
      <c r="EJQ15"/>
      <c r="EJR15"/>
      <c r="EJS15"/>
      <c r="EJT15"/>
      <c r="EJU15"/>
      <c r="EJV15"/>
      <c r="EJW15"/>
      <c r="EJX15"/>
      <c r="EJY15"/>
      <c r="EJZ15"/>
      <c r="EKA15"/>
      <c r="EKB15"/>
      <c r="EKC15"/>
      <c r="EKD15"/>
      <c r="EKE15"/>
      <c r="EKF15"/>
      <c r="EKG15"/>
      <c r="EKH15"/>
      <c r="EKI15"/>
      <c r="EKJ15"/>
      <c r="EKK15"/>
      <c r="EKL15"/>
      <c r="EKM15"/>
      <c r="EKN15"/>
      <c r="EKO15"/>
      <c r="EKP15"/>
      <c r="EKQ15"/>
      <c r="EKR15"/>
      <c r="EKS15"/>
      <c r="EKT15"/>
      <c r="EKU15"/>
      <c r="EKV15"/>
      <c r="EKW15"/>
      <c r="EKX15"/>
      <c r="EKY15"/>
      <c r="EKZ15"/>
      <c r="ELA15"/>
      <c r="ELB15"/>
      <c r="ELC15"/>
      <c r="ELD15"/>
      <c r="ELE15"/>
      <c r="ELF15"/>
      <c r="ELG15"/>
      <c r="ELH15"/>
      <c r="ELI15"/>
      <c r="ELJ15"/>
      <c r="ELK15"/>
      <c r="ELL15"/>
      <c r="ELM15"/>
      <c r="ELN15"/>
      <c r="ELO15"/>
      <c r="ELP15"/>
      <c r="ELQ15"/>
      <c r="ELR15"/>
      <c r="ELS15"/>
      <c r="ELT15"/>
      <c r="ELU15"/>
      <c r="ELV15"/>
      <c r="ELW15"/>
      <c r="ELX15"/>
      <c r="ELY15"/>
      <c r="ELZ15"/>
      <c r="EMA15"/>
      <c r="EMB15"/>
      <c r="EMC15"/>
      <c r="EMD15"/>
      <c r="EME15"/>
      <c r="EMF15"/>
      <c r="EMG15"/>
      <c r="EMH15"/>
      <c r="EMI15"/>
      <c r="EMJ15"/>
      <c r="EMK15"/>
      <c r="EML15"/>
      <c r="EMM15"/>
      <c r="EMN15"/>
      <c r="EMO15"/>
      <c r="EMP15"/>
      <c r="EMQ15"/>
      <c r="EMR15"/>
      <c r="EMS15"/>
      <c r="EMT15"/>
      <c r="EMU15"/>
      <c r="EMV15"/>
      <c r="EMW15"/>
      <c r="EMX15"/>
      <c r="EMY15"/>
      <c r="EMZ15"/>
      <c r="ENA15"/>
      <c r="ENB15"/>
      <c r="ENC15"/>
      <c r="END15"/>
      <c r="ENE15"/>
      <c r="ENF15"/>
      <c r="ENG15"/>
      <c r="ENH15"/>
      <c r="ENI15"/>
      <c r="ENJ15"/>
      <c r="ENK15"/>
      <c r="ENL15"/>
      <c r="ENM15"/>
      <c r="ENN15"/>
      <c r="ENO15"/>
      <c r="ENP15"/>
      <c r="ENQ15"/>
      <c r="ENR15"/>
      <c r="ENS15"/>
      <c r="ENT15"/>
      <c r="ENU15"/>
      <c r="ENV15"/>
      <c r="ENW15"/>
      <c r="ENX15"/>
      <c r="ENY15"/>
      <c r="ENZ15"/>
      <c r="EOA15"/>
      <c r="EOB15"/>
      <c r="EOC15"/>
      <c r="EOD15"/>
      <c r="EOE15"/>
      <c r="EOF15"/>
      <c r="EOG15"/>
      <c r="EOH15"/>
      <c r="EOI15"/>
      <c r="EOJ15"/>
      <c r="EOK15"/>
      <c r="EOL15"/>
      <c r="EOM15"/>
      <c r="EON15"/>
      <c r="EOO15"/>
      <c r="EOP15"/>
      <c r="EOQ15"/>
      <c r="EOR15"/>
      <c r="EOS15"/>
      <c r="EOT15"/>
      <c r="EOU15"/>
      <c r="EOV15"/>
      <c r="EOW15"/>
      <c r="EOX15"/>
      <c r="EOY15"/>
      <c r="EOZ15"/>
      <c r="EPA15"/>
      <c r="EPB15"/>
      <c r="EPC15"/>
      <c r="EPD15"/>
      <c r="EPE15"/>
      <c r="EPF15"/>
      <c r="EPG15"/>
      <c r="EPH15"/>
      <c r="EPI15"/>
      <c r="EPJ15"/>
      <c r="EPK15"/>
      <c r="EPL15"/>
      <c r="EPM15"/>
      <c r="EPN15"/>
      <c r="EPO15"/>
      <c r="EPP15"/>
      <c r="EPQ15"/>
      <c r="EPR15"/>
      <c r="EPS15"/>
      <c r="EPT15"/>
      <c r="EPU15"/>
      <c r="EPV15"/>
      <c r="EPW15"/>
      <c r="EPX15"/>
      <c r="EPY15"/>
      <c r="EPZ15"/>
      <c r="EQA15"/>
      <c r="EQB15"/>
      <c r="EQC15"/>
      <c r="EQD15"/>
      <c r="EQE15"/>
      <c r="EQF15"/>
      <c r="EQG15"/>
      <c r="EQH15"/>
      <c r="EQI15"/>
      <c r="EQJ15"/>
      <c r="EQK15"/>
      <c r="EQL15"/>
      <c r="EQM15"/>
      <c r="EQN15"/>
      <c r="EQO15"/>
      <c r="EQP15"/>
      <c r="EQQ15"/>
      <c r="EQR15"/>
      <c r="EQS15"/>
      <c r="EQT15"/>
      <c r="EQU15"/>
      <c r="EQV15"/>
      <c r="EQW15"/>
      <c r="EQX15"/>
      <c r="EQY15"/>
      <c r="EQZ15"/>
      <c r="ERA15"/>
      <c r="ERB15"/>
      <c r="ERC15"/>
      <c r="ERD15"/>
      <c r="ERE15"/>
      <c r="ERF15"/>
      <c r="ERG15"/>
      <c r="ERH15"/>
      <c r="ERI15"/>
      <c r="ERJ15"/>
      <c r="ERK15"/>
      <c r="ERL15"/>
      <c r="ERM15"/>
      <c r="ERN15"/>
      <c r="ERO15"/>
      <c r="ERP15"/>
      <c r="ERQ15"/>
      <c r="ERR15"/>
      <c r="ERS15"/>
      <c r="ERT15"/>
      <c r="ERU15"/>
      <c r="ERV15"/>
      <c r="ERW15"/>
      <c r="ERX15"/>
      <c r="ERY15"/>
      <c r="ERZ15"/>
      <c r="ESA15"/>
      <c r="ESB15"/>
      <c r="ESC15"/>
      <c r="ESD15"/>
      <c r="ESE15"/>
      <c r="ESF15"/>
      <c r="ESG15"/>
      <c r="ESH15"/>
      <c r="ESI15"/>
      <c r="ESJ15"/>
      <c r="ESK15"/>
      <c r="ESL15"/>
      <c r="ESM15"/>
      <c r="ESN15"/>
      <c r="ESO15"/>
      <c r="ESP15"/>
      <c r="ESQ15"/>
      <c r="ESR15"/>
      <c r="ESS15"/>
      <c r="EST15"/>
      <c r="ESU15"/>
      <c r="ESV15"/>
      <c r="ESW15"/>
      <c r="ESX15"/>
      <c r="ESY15"/>
      <c r="ESZ15"/>
      <c r="ETA15"/>
      <c r="ETB15"/>
      <c r="ETC15"/>
      <c r="ETD15"/>
      <c r="ETE15"/>
      <c r="ETF15"/>
      <c r="ETG15"/>
      <c r="ETH15"/>
      <c r="ETI15"/>
      <c r="ETJ15"/>
      <c r="ETK15"/>
      <c r="ETL15"/>
      <c r="ETM15"/>
      <c r="ETN15"/>
      <c r="ETO15"/>
      <c r="ETP15"/>
      <c r="ETQ15"/>
      <c r="ETR15"/>
      <c r="ETS15"/>
      <c r="ETT15"/>
      <c r="ETU15"/>
      <c r="ETV15"/>
      <c r="ETW15"/>
      <c r="ETX15"/>
      <c r="ETY15"/>
      <c r="ETZ15"/>
      <c r="EUA15"/>
      <c r="EUB15"/>
      <c r="EUC15"/>
      <c r="EUD15"/>
      <c r="EUE15"/>
      <c r="EUF15"/>
      <c r="EUG15"/>
      <c r="EUH15"/>
      <c r="EUI15"/>
      <c r="EUJ15"/>
      <c r="EUK15"/>
      <c r="EUL15"/>
      <c r="EUM15"/>
      <c r="EUN15"/>
      <c r="EUO15"/>
      <c r="EUP15"/>
      <c r="EUQ15"/>
      <c r="EUR15"/>
      <c r="EUS15"/>
      <c r="EUT15"/>
      <c r="EUU15"/>
      <c r="EUV15"/>
      <c r="EUW15"/>
      <c r="EUX15"/>
      <c r="EUY15"/>
      <c r="EUZ15"/>
      <c r="EVA15"/>
      <c r="EVB15"/>
      <c r="EVC15"/>
      <c r="EVD15"/>
      <c r="EVE15"/>
      <c r="EVF15"/>
      <c r="EVG15"/>
      <c r="EVH15"/>
      <c r="EVI15"/>
      <c r="EVJ15"/>
      <c r="EVK15"/>
      <c r="EVL15"/>
      <c r="EVM15"/>
      <c r="EVN15"/>
      <c r="EVO15"/>
      <c r="EVP15"/>
      <c r="EVQ15"/>
      <c r="EVR15"/>
      <c r="EVS15"/>
      <c r="EVT15"/>
      <c r="EVU15"/>
      <c r="EVV15"/>
      <c r="EVW15"/>
      <c r="EVX15"/>
      <c r="EVY15"/>
      <c r="EVZ15"/>
      <c r="EWA15"/>
      <c r="EWB15"/>
      <c r="EWC15"/>
      <c r="EWD15"/>
      <c r="EWE15"/>
      <c r="EWF15"/>
      <c r="EWG15"/>
      <c r="EWH15"/>
      <c r="EWI15"/>
      <c r="EWJ15"/>
      <c r="EWK15"/>
      <c r="EWL15"/>
      <c r="EWM15"/>
      <c r="EWN15"/>
      <c r="EWO15"/>
      <c r="EWP15"/>
      <c r="EWQ15"/>
      <c r="EWR15"/>
      <c r="EWS15"/>
      <c r="EWT15"/>
      <c r="EWU15"/>
      <c r="EWV15"/>
      <c r="EWW15"/>
      <c r="EWX15"/>
      <c r="EWY15"/>
      <c r="EWZ15"/>
      <c r="EXA15"/>
      <c r="EXB15"/>
      <c r="EXC15"/>
      <c r="EXD15"/>
      <c r="EXE15"/>
      <c r="EXF15"/>
      <c r="EXG15"/>
      <c r="EXH15"/>
      <c r="EXI15"/>
      <c r="EXJ15"/>
      <c r="EXK15"/>
      <c r="EXL15"/>
      <c r="EXM15"/>
      <c r="EXN15"/>
      <c r="EXO15"/>
      <c r="EXP15"/>
      <c r="EXQ15"/>
      <c r="EXR15"/>
      <c r="EXS15"/>
      <c r="EXT15"/>
      <c r="EXU15"/>
      <c r="EXV15"/>
      <c r="EXW15"/>
      <c r="EXX15"/>
      <c r="EXY15"/>
      <c r="EXZ15"/>
      <c r="EYA15"/>
      <c r="EYB15"/>
      <c r="EYC15"/>
      <c r="EYD15"/>
      <c r="EYE15"/>
      <c r="EYF15"/>
      <c r="EYG15"/>
      <c r="EYH15"/>
      <c r="EYI15"/>
      <c r="EYJ15"/>
      <c r="EYK15"/>
      <c r="EYL15"/>
      <c r="EYM15"/>
      <c r="EYN15"/>
      <c r="EYO15"/>
      <c r="EYP15"/>
      <c r="EYQ15"/>
      <c r="EYR15"/>
      <c r="EYS15"/>
      <c r="EYT15"/>
      <c r="EYU15"/>
      <c r="EYV15"/>
      <c r="EYW15"/>
      <c r="EYX15"/>
      <c r="EYY15"/>
      <c r="EYZ15"/>
      <c r="EZA15"/>
      <c r="EZB15"/>
      <c r="EZC15"/>
      <c r="EZD15"/>
      <c r="EZE15"/>
      <c r="EZF15"/>
      <c r="EZG15"/>
      <c r="EZH15"/>
      <c r="EZI15"/>
      <c r="EZJ15"/>
      <c r="EZK15"/>
      <c r="EZL15"/>
      <c r="EZM15"/>
      <c r="EZN15"/>
      <c r="EZO15"/>
      <c r="EZP15"/>
      <c r="EZQ15"/>
      <c r="EZR15"/>
      <c r="EZS15"/>
      <c r="EZT15"/>
      <c r="EZU15"/>
      <c r="EZV15"/>
      <c r="EZW15"/>
      <c r="EZX15"/>
      <c r="EZY15"/>
      <c r="EZZ15"/>
      <c r="FAA15"/>
      <c r="FAB15"/>
      <c r="FAC15"/>
      <c r="FAD15"/>
      <c r="FAE15"/>
      <c r="FAF15"/>
      <c r="FAG15"/>
      <c r="FAH15"/>
      <c r="FAI15"/>
      <c r="FAJ15"/>
      <c r="FAK15"/>
      <c r="FAL15"/>
      <c r="FAM15"/>
      <c r="FAN15"/>
      <c r="FAO15"/>
      <c r="FAP15"/>
      <c r="FAQ15"/>
      <c r="FAR15"/>
      <c r="FAS15"/>
      <c r="FAT15"/>
      <c r="FAU15"/>
      <c r="FAV15"/>
      <c r="FAW15"/>
      <c r="FAX15"/>
      <c r="FAY15"/>
      <c r="FAZ15"/>
      <c r="FBA15"/>
      <c r="FBB15"/>
      <c r="FBC15"/>
      <c r="FBD15"/>
      <c r="FBE15"/>
      <c r="FBF15"/>
      <c r="FBG15"/>
      <c r="FBH15"/>
      <c r="FBI15"/>
      <c r="FBJ15"/>
      <c r="FBK15"/>
      <c r="FBL15"/>
      <c r="FBM15"/>
      <c r="FBN15"/>
      <c r="FBO15"/>
      <c r="FBP15"/>
      <c r="FBQ15"/>
      <c r="FBR15"/>
      <c r="FBS15"/>
      <c r="FBT15"/>
      <c r="FBU15"/>
      <c r="FBV15"/>
      <c r="FBW15"/>
      <c r="FBX15"/>
      <c r="FBY15"/>
      <c r="FBZ15"/>
      <c r="FCA15"/>
      <c r="FCB15"/>
      <c r="FCC15"/>
      <c r="FCD15"/>
      <c r="FCE15"/>
      <c r="FCF15"/>
      <c r="FCG15"/>
      <c r="FCH15"/>
      <c r="FCI15"/>
      <c r="FCJ15"/>
      <c r="FCK15"/>
      <c r="FCL15"/>
      <c r="FCM15"/>
      <c r="FCN15"/>
      <c r="FCO15"/>
      <c r="FCP15"/>
      <c r="FCQ15"/>
      <c r="FCR15"/>
      <c r="FCS15"/>
      <c r="FCT15"/>
      <c r="FCU15"/>
      <c r="FCV15"/>
      <c r="FCW15"/>
      <c r="FCX15"/>
      <c r="FCY15"/>
      <c r="FCZ15"/>
      <c r="FDA15"/>
      <c r="FDB15"/>
      <c r="FDC15"/>
      <c r="FDD15"/>
      <c r="FDE15"/>
      <c r="FDF15"/>
      <c r="FDG15"/>
      <c r="FDH15"/>
      <c r="FDI15"/>
      <c r="FDJ15"/>
      <c r="FDK15"/>
      <c r="FDL15"/>
      <c r="FDM15"/>
      <c r="FDN15"/>
      <c r="FDO15"/>
      <c r="FDP15"/>
      <c r="FDQ15"/>
      <c r="FDR15"/>
      <c r="FDS15"/>
      <c r="FDT15"/>
      <c r="FDU15"/>
      <c r="FDV15"/>
      <c r="FDW15"/>
      <c r="FDX15"/>
      <c r="FDY15"/>
      <c r="FDZ15"/>
      <c r="FEA15"/>
      <c r="FEB15"/>
      <c r="FEC15"/>
      <c r="FED15"/>
      <c r="FEE15"/>
      <c r="FEF15"/>
      <c r="FEG15"/>
      <c r="FEH15"/>
      <c r="FEI15"/>
      <c r="FEJ15"/>
      <c r="FEK15"/>
      <c r="FEL15"/>
      <c r="FEM15"/>
      <c r="FEN15"/>
      <c r="FEO15"/>
      <c r="FEP15"/>
      <c r="FEQ15"/>
      <c r="FER15"/>
      <c r="FES15"/>
      <c r="FET15"/>
      <c r="FEU15"/>
      <c r="FEV15"/>
      <c r="FEW15"/>
      <c r="FEX15"/>
      <c r="FEY15"/>
      <c r="FEZ15"/>
      <c r="FFA15"/>
      <c r="FFB15"/>
      <c r="FFC15"/>
      <c r="FFD15"/>
      <c r="FFE15"/>
      <c r="FFF15"/>
      <c r="FFG15"/>
      <c r="FFH15"/>
      <c r="FFI15"/>
      <c r="FFJ15"/>
      <c r="FFK15"/>
      <c r="FFL15"/>
      <c r="FFM15"/>
      <c r="FFN15"/>
      <c r="FFO15"/>
      <c r="FFP15"/>
      <c r="FFQ15"/>
      <c r="FFR15"/>
      <c r="FFS15"/>
      <c r="FFT15"/>
      <c r="FFU15"/>
      <c r="FFV15"/>
      <c r="FFW15"/>
      <c r="FFX15"/>
      <c r="FFY15"/>
      <c r="FFZ15"/>
      <c r="FGA15"/>
      <c r="FGB15"/>
      <c r="FGC15"/>
      <c r="FGD15"/>
      <c r="FGE15"/>
      <c r="FGF15"/>
      <c r="FGG15"/>
      <c r="FGH15"/>
      <c r="FGI15"/>
      <c r="FGJ15"/>
      <c r="FGK15"/>
      <c r="FGL15"/>
      <c r="FGM15"/>
      <c r="FGN15"/>
      <c r="FGO15"/>
      <c r="FGP15"/>
      <c r="FGQ15"/>
      <c r="FGR15"/>
      <c r="FGS15"/>
      <c r="FGT15"/>
      <c r="FGU15"/>
      <c r="FGV15"/>
      <c r="FGW15"/>
      <c r="FGX15"/>
      <c r="FGY15"/>
      <c r="FGZ15"/>
      <c r="FHA15"/>
      <c r="FHB15"/>
      <c r="FHC15"/>
      <c r="FHD15"/>
      <c r="FHE15"/>
      <c r="FHF15"/>
      <c r="FHG15"/>
      <c r="FHH15"/>
      <c r="FHI15"/>
      <c r="FHJ15"/>
      <c r="FHK15"/>
      <c r="FHL15"/>
      <c r="FHM15"/>
      <c r="FHN15"/>
      <c r="FHO15"/>
      <c r="FHP15"/>
      <c r="FHQ15"/>
      <c r="FHR15"/>
      <c r="FHS15"/>
      <c r="FHT15"/>
      <c r="FHU15"/>
      <c r="FHV15"/>
      <c r="FHW15"/>
      <c r="FHX15"/>
      <c r="FHY15"/>
      <c r="FHZ15"/>
      <c r="FIA15"/>
      <c r="FIB15"/>
      <c r="FIC15"/>
      <c r="FID15"/>
      <c r="FIE15"/>
      <c r="FIF15"/>
      <c r="FIG15"/>
      <c r="FIH15"/>
      <c r="FII15"/>
      <c r="FIJ15"/>
      <c r="FIK15"/>
      <c r="FIL15"/>
      <c r="FIM15"/>
      <c r="FIN15"/>
      <c r="FIO15"/>
      <c r="FIP15"/>
      <c r="FIQ15"/>
      <c r="FIR15"/>
      <c r="FIS15"/>
      <c r="FIT15"/>
      <c r="FIU15"/>
      <c r="FIV15"/>
      <c r="FIW15"/>
      <c r="FIX15"/>
      <c r="FIY15"/>
      <c r="FIZ15"/>
      <c r="FJA15"/>
      <c r="FJB15"/>
      <c r="FJC15"/>
      <c r="FJD15"/>
      <c r="FJE15"/>
      <c r="FJF15"/>
      <c r="FJG15"/>
      <c r="FJH15"/>
      <c r="FJI15"/>
      <c r="FJJ15"/>
      <c r="FJK15"/>
      <c r="FJL15"/>
      <c r="FJM15"/>
      <c r="FJN15"/>
      <c r="FJO15"/>
      <c r="FJP15"/>
      <c r="FJQ15"/>
      <c r="FJR15"/>
      <c r="FJS15"/>
      <c r="FJT15"/>
      <c r="FJU15"/>
      <c r="FJV15"/>
      <c r="FJW15"/>
      <c r="FJX15"/>
      <c r="FJY15"/>
      <c r="FJZ15"/>
      <c r="FKA15"/>
      <c r="FKB15"/>
      <c r="FKC15"/>
      <c r="FKD15"/>
      <c r="FKE15"/>
      <c r="FKF15"/>
      <c r="FKG15"/>
      <c r="FKH15"/>
      <c r="FKI15"/>
      <c r="FKJ15"/>
      <c r="FKK15"/>
      <c r="FKL15"/>
      <c r="FKM15"/>
      <c r="FKN15"/>
      <c r="FKO15"/>
      <c r="FKP15"/>
      <c r="FKQ15"/>
      <c r="FKR15"/>
      <c r="FKS15"/>
      <c r="FKT15"/>
      <c r="FKU15"/>
      <c r="FKV15"/>
      <c r="FKW15"/>
      <c r="FKX15"/>
      <c r="FKY15"/>
      <c r="FKZ15"/>
      <c r="FLA15"/>
      <c r="FLB15"/>
      <c r="FLC15"/>
      <c r="FLD15"/>
      <c r="FLE15"/>
      <c r="FLF15"/>
      <c r="FLG15"/>
      <c r="FLH15"/>
      <c r="FLI15"/>
      <c r="FLJ15"/>
      <c r="FLK15"/>
      <c r="FLL15"/>
      <c r="FLM15"/>
      <c r="FLN15"/>
      <c r="FLO15"/>
      <c r="FLP15"/>
      <c r="FLQ15"/>
      <c r="FLR15"/>
      <c r="FLS15"/>
      <c r="FLT15"/>
      <c r="FLU15"/>
      <c r="FLV15"/>
      <c r="FLW15"/>
      <c r="FLX15"/>
      <c r="FLY15"/>
      <c r="FLZ15"/>
      <c r="FMA15"/>
      <c r="FMB15"/>
      <c r="FMC15"/>
      <c r="FMD15"/>
      <c r="FME15"/>
      <c r="FMF15"/>
      <c r="FMG15"/>
      <c r="FMH15"/>
      <c r="FMI15"/>
      <c r="FMJ15"/>
      <c r="FMK15"/>
      <c r="FML15"/>
      <c r="FMM15"/>
      <c r="FMN15"/>
      <c r="FMO15"/>
      <c r="FMP15"/>
      <c r="FMQ15"/>
      <c r="FMR15"/>
      <c r="FMS15"/>
      <c r="FMT15"/>
      <c r="FMU15"/>
      <c r="FMV15"/>
      <c r="FMW15"/>
      <c r="FMX15"/>
      <c r="FMY15"/>
      <c r="FMZ15"/>
      <c r="FNA15"/>
      <c r="FNB15"/>
      <c r="FNC15"/>
      <c r="FND15"/>
      <c r="FNE15"/>
      <c r="FNF15"/>
      <c r="FNG15"/>
      <c r="FNH15"/>
      <c r="FNI15"/>
      <c r="FNJ15"/>
      <c r="FNK15"/>
      <c r="FNL15"/>
      <c r="FNM15"/>
      <c r="FNN15"/>
      <c r="FNO15"/>
      <c r="FNP15"/>
      <c r="FNQ15"/>
      <c r="FNR15"/>
      <c r="FNS15"/>
      <c r="FNT15"/>
      <c r="FNU15"/>
      <c r="FNV15"/>
      <c r="FNW15"/>
      <c r="FNX15"/>
      <c r="FNY15"/>
      <c r="FNZ15"/>
      <c r="FOA15"/>
      <c r="FOB15"/>
      <c r="FOC15"/>
      <c r="FOD15"/>
      <c r="FOE15"/>
      <c r="FOF15"/>
      <c r="FOG15"/>
      <c r="FOH15"/>
      <c r="FOI15"/>
      <c r="FOJ15"/>
      <c r="FOK15"/>
      <c r="FOL15"/>
      <c r="FOM15"/>
      <c r="FON15"/>
      <c r="FOO15"/>
      <c r="FOP15"/>
      <c r="FOQ15"/>
      <c r="FOR15"/>
      <c r="FOS15"/>
      <c r="FOT15"/>
      <c r="FOU15"/>
      <c r="FOV15"/>
      <c r="FOW15"/>
      <c r="FOX15"/>
      <c r="FOY15"/>
      <c r="FOZ15"/>
      <c r="FPA15"/>
      <c r="FPB15"/>
      <c r="FPC15"/>
      <c r="FPD15"/>
      <c r="FPE15"/>
      <c r="FPF15"/>
      <c r="FPG15"/>
      <c r="FPH15"/>
      <c r="FPI15"/>
      <c r="FPJ15"/>
      <c r="FPK15"/>
      <c r="FPL15"/>
      <c r="FPM15"/>
      <c r="FPN15"/>
      <c r="FPO15"/>
      <c r="FPP15"/>
      <c r="FPQ15"/>
      <c r="FPR15"/>
      <c r="FPS15"/>
      <c r="FPT15"/>
      <c r="FPU15"/>
      <c r="FPV15"/>
      <c r="FPW15"/>
      <c r="FPX15"/>
      <c r="FPY15"/>
      <c r="FPZ15"/>
      <c r="FQA15"/>
      <c r="FQB15"/>
      <c r="FQC15"/>
      <c r="FQD15"/>
      <c r="FQE15"/>
      <c r="FQF15"/>
      <c r="FQG15"/>
      <c r="FQH15"/>
      <c r="FQI15"/>
      <c r="FQJ15"/>
      <c r="FQK15"/>
      <c r="FQL15"/>
      <c r="FQM15"/>
      <c r="FQN15"/>
      <c r="FQO15"/>
      <c r="FQP15"/>
      <c r="FQQ15"/>
      <c r="FQR15"/>
      <c r="FQS15"/>
      <c r="FQT15"/>
      <c r="FQU15"/>
      <c r="FQV15"/>
      <c r="FQW15"/>
      <c r="FQX15"/>
      <c r="FQY15"/>
      <c r="FQZ15"/>
      <c r="FRA15"/>
      <c r="FRB15"/>
      <c r="FRC15"/>
      <c r="FRD15"/>
      <c r="FRE15"/>
      <c r="FRF15"/>
      <c r="FRG15"/>
      <c r="FRH15"/>
      <c r="FRI15"/>
      <c r="FRJ15"/>
      <c r="FRK15"/>
      <c r="FRL15"/>
      <c r="FRM15"/>
      <c r="FRN15"/>
      <c r="FRO15"/>
      <c r="FRP15"/>
      <c r="FRQ15"/>
      <c r="FRR15"/>
      <c r="FRS15"/>
      <c r="FRT15"/>
      <c r="FRU15"/>
      <c r="FRV15"/>
      <c r="FRW15"/>
      <c r="FRX15"/>
      <c r="FRY15"/>
      <c r="FRZ15"/>
      <c r="FSA15"/>
      <c r="FSB15"/>
      <c r="FSC15"/>
      <c r="FSD15"/>
      <c r="FSE15"/>
      <c r="FSF15"/>
      <c r="FSG15"/>
      <c r="FSH15"/>
      <c r="FSI15"/>
      <c r="FSJ15"/>
      <c r="FSK15"/>
      <c r="FSL15"/>
      <c r="FSM15"/>
      <c r="FSN15"/>
      <c r="FSO15"/>
      <c r="FSP15"/>
      <c r="FSQ15"/>
      <c r="FSR15"/>
      <c r="FSS15"/>
      <c r="FST15"/>
      <c r="FSU15"/>
      <c r="FSV15"/>
      <c r="FSW15"/>
      <c r="FSX15"/>
      <c r="FSY15"/>
      <c r="FSZ15"/>
      <c r="FTA15"/>
      <c r="FTB15"/>
      <c r="FTC15"/>
      <c r="FTD15"/>
      <c r="FTE15"/>
      <c r="FTF15"/>
      <c r="FTG15"/>
      <c r="FTH15"/>
      <c r="FTI15"/>
      <c r="FTJ15"/>
      <c r="FTK15"/>
      <c r="FTL15"/>
      <c r="FTM15"/>
      <c r="FTN15"/>
      <c r="FTO15"/>
      <c r="FTP15"/>
      <c r="FTQ15"/>
      <c r="FTR15"/>
      <c r="FTS15"/>
      <c r="FTT15"/>
      <c r="FTU15"/>
      <c r="FTV15"/>
      <c r="FTW15"/>
      <c r="FTX15"/>
      <c r="FTY15"/>
      <c r="FTZ15"/>
      <c r="FUA15"/>
      <c r="FUB15"/>
      <c r="FUC15"/>
      <c r="FUD15"/>
      <c r="FUE15"/>
      <c r="FUF15"/>
      <c r="FUG15"/>
      <c r="FUH15"/>
      <c r="FUI15"/>
      <c r="FUJ15"/>
      <c r="FUK15"/>
      <c r="FUL15"/>
      <c r="FUM15"/>
      <c r="FUN15"/>
      <c r="FUO15"/>
      <c r="FUP15"/>
      <c r="FUQ15"/>
      <c r="FUR15"/>
      <c r="FUS15"/>
      <c r="FUT15"/>
      <c r="FUU15"/>
      <c r="FUV15"/>
      <c r="FUW15"/>
      <c r="FUX15"/>
      <c r="FUY15"/>
      <c r="FUZ15"/>
      <c r="FVA15"/>
      <c r="FVB15"/>
      <c r="FVC15"/>
      <c r="FVD15"/>
      <c r="FVE15"/>
      <c r="FVF15"/>
      <c r="FVG15"/>
      <c r="FVH15"/>
      <c r="FVI15"/>
      <c r="FVJ15"/>
      <c r="FVK15"/>
      <c r="FVL15"/>
      <c r="FVM15"/>
      <c r="FVN15"/>
      <c r="FVO15"/>
      <c r="FVP15"/>
      <c r="FVQ15"/>
      <c r="FVR15"/>
      <c r="FVS15"/>
      <c r="FVT15"/>
      <c r="FVU15"/>
      <c r="FVV15"/>
      <c r="FVW15"/>
      <c r="FVX15"/>
      <c r="FVY15"/>
      <c r="FVZ15"/>
      <c r="FWA15"/>
      <c r="FWB15"/>
      <c r="FWC15"/>
      <c r="FWD15"/>
      <c r="FWE15"/>
      <c r="FWF15"/>
      <c r="FWG15"/>
      <c r="FWH15"/>
      <c r="FWI15"/>
      <c r="FWJ15"/>
      <c r="FWK15"/>
      <c r="FWL15"/>
      <c r="FWM15"/>
      <c r="FWN15"/>
      <c r="FWO15"/>
      <c r="FWP15"/>
      <c r="FWQ15"/>
      <c r="FWR15"/>
      <c r="FWS15"/>
      <c r="FWT15"/>
      <c r="FWU15"/>
      <c r="FWV15"/>
      <c r="FWW15"/>
      <c r="FWX15"/>
      <c r="FWY15"/>
      <c r="FWZ15"/>
      <c r="FXA15"/>
      <c r="FXB15"/>
      <c r="FXC15"/>
      <c r="FXD15"/>
      <c r="FXE15"/>
      <c r="FXF15"/>
      <c r="FXG15"/>
      <c r="FXH15"/>
      <c r="FXI15"/>
      <c r="FXJ15"/>
      <c r="FXK15"/>
      <c r="FXL15"/>
      <c r="FXM15"/>
      <c r="FXN15"/>
      <c r="FXO15"/>
      <c r="FXP15"/>
      <c r="FXQ15"/>
      <c r="FXR15"/>
      <c r="FXS15"/>
      <c r="FXT15"/>
      <c r="FXU15"/>
      <c r="FXV15"/>
      <c r="FXW15"/>
      <c r="FXX15"/>
      <c r="FXY15"/>
      <c r="FXZ15"/>
      <c r="FYA15"/>
      <c r="FYB15"/>
      <c r="FYC15"/>
      <c r="FYD15"/>
      <c r="FYE15"/>
      <c r="FYF15"/>
      <c r="FYG15"/>
      <c r="FYH15"/>
      <c r="FYI15"/>
      <c r="FYJ15"/>
      <c r="FYK15"/>
      <c r="FYL15"/>
      <c r="FYM15"/>
      <c r="FYN15"/>
      <c r="FYO15"/>
      <c r="FYP15"/>
      <c r="FYQ15"/>
      <c r="FYR15"/>
      <c r="FYS15"/>
      <c r="FYT15"/>
      <c r="FYU15"/>
      <c r="FYV15"/>
      <c r="FYW15"/>
      <c r="FYX15"/>
      <c r="FYY15"/>
      <c r="FYZ15"/>
      <c r="FZA15"/>
      <c r="FZB15"/>
      <c r="FZC15"/>
      <c r="FZD15"/>
      <c r="FZE15"/>
      <c r="FZF15"/>
      <c r="FZG15"/>
      <c r="FZH15"/>
      <c r="FZI15"/>
      <c r="FZJ15"/>
      <c r="FZK15"/>
      <c r="FZL15"/>
      <c r="FZM15"/>
      <c r="FZN15"/>
      <c r="FZO15"/>
      <c r="FZP15"/>
      <c r="FZQ15"/>
      <c r="FZR15"/>
      <c r="FZS15"/>
      <c r="FZT15"/>
      <c r="FZU15"/>
      <c r="FZV15"/>
      <c r="FZW15"/>
      <c r="FZX15"/>
      <c r="FZY15"/>
      <c r="FZZ15"/>
      <c r="GAA15"/>
      <c r="GAB15"/>
      <c r="GAC15"/>
      <c r="GAD15"/>
      <c r="GAE15"/>
      <c r="GAF15"/>
      <c r="GAG15"/>
      <c r="GAH15"/>
      <c r="GAI15"/>
      <c r="GAJ15"/>
      <c r="GAK15"/>
      <c r="GAL15"/>
      <c r="GAM15"/>
      <c r="GAN15"/>
      <c r="GAO15"/>
      <c r="GAP15"/>
      <c r="GAQ15"/>
      <c r="GAR15"/>
      <c r="GAS15"/>
      <c r="GAT15"/>
      <c r="GAU15"/>
      <c r="GAV15"/>
      <c r="GAW15"/>
      <c r="GAX15"/>
      <c r="GAY15"/>
      <c r="GAZ15"/>
      <c r="GBA15"/>
      <c r="GBB15"/>
      <c r="GBC15"/>
      <c r="GBD15"/>
      <c r="GBE15"/>
      <c r="GBF15"/>
      <c r="GBG15"/>
      <c r="GBH15"/>
      <c r="GBI15"/>
      <c r="GBJ15"/>
      <c r="GBK15"/>
      <c r="GBL15"/>
      <c r="GBM15"/>
      <c r="GBN15"/>
      <c r="GBO15"/>
      <c r="GBP15"/>
      <c r="GBQ15"/>
      <c r="GBR15"/>
      <c r="GBS15"/>
      <c r="GBT15"/>
      <c r="GBU15"/>
      <c r="GBV15"/>
      <c r="GBW15"/>
      <c r="GBX15"/>
      <c r="GBY15"/>
      <c r="GBZ15"/>
      <c r="GCA15"/>
      <c r="GCB15"/>
      <c r="GCC15"/>
      <c r="GCD15"/>
      <c r="GCE15"/>
      <c r="GCF15"/>
      <c r="GCG15"/>
      <c r="GCH15"/>
      <c r="GCI15"/>
      <c r="GCJ15"/>
      <c r="GCK15"/>
      <c r="GCL15"/>
      <c r="GCM15"/>
      <c r="GCN15"/>
      <c r="GCO15"/>
      <c r="GCP15"/>
      <c r="GCQ15"/>
      <c r="GCR15"/>
      <c r="GCS15"/>
      <c r="GCT15"/>
      <c r="GCU15"/>
      <c r="GCV15"/>
      <c r="GCW15"/>
      <c r="GCX15"/>
      <c r="GCY15"/>
      <c r="GCZ15"/>
      <c r="GDA15"/>
      <c r="GDB15"/>
      <c r="GDC15"/>
      <c r="GDD15"/>
      <c r="GDE15"/>
      <c r="GDF15"/>
      <c r="GDG15"/>
      <c r="GDH15"/>
      <c r="GDI15"/>
      <c r="GDJ15"/>
      <c r="GDK15"/>
      <c r="GDL15"/>
      <c r="GDM15"/>
      <c r="GDN15"/>
      <c r="GDO15"/>
      <c r="GDP15"/>
      <c r="GDQ15"/>
      <c r="GDR15"/>
      <c r="GDS15"/>
      <c r="GDT15"/>
      <c r="GDU15"/>
      <c r="GDV15"/>
      <c r="GDW15"/>
      <c r="GDX15"/>
      <c r="GDY15"/>
      <c r="GDZ15"/>
      <c r="GEA15"/>
      <c r="GEB15"/>
      <c r="GEC15"/>
      <c r="GED15"/>
      <c r="GEE15"/>
      <c r="GEF15"/>
      <c r="GEG15"/>
      <c r="GEH15"/>
      <c r="GEI15"/>
      <c r="GEJ15"/>
      <c r="GEK15"/>
      <c r="GEL15"/>
      <c r="GEM15"/>
      <c r="GEN15"/>
      <c r="GEO15"/>
      <c r="GEP15"/>
      <c r="GEQ15"/>
      <c r="GER15"/>
      <c r="GES15"/>
      <c r="GET15"/>
      <c r="GEU15"/>
      <c r="GEV15"/>
      <c r="GEW15"/>
      <c r="GEX15"/>
      <c r="GEY15"/>
      <c r="GEZ15"/>
      <c r="GFA15"/>
      <c r="GFB15"/>
      <c r="GFC15"/>
      <c r="GFD15"/>
      <c r="GFE15"/>
      <c r="GFF15"/>
      <c r="GFG15"/>
      <c r="GFH15"/>
      <c r="GFI15"/>
      <c r="GFJ15"/>
      <c r="GFK15"/>
      <c r="GFL15"/>
      <c r="GFM15"/>
      <c r="GFN15"/>
      <c r="GFO15"/>
      <c r="GFP15"/>
      <c r="GFQ15"/>
      <c r="GFR15"/>
      <c r="GFS15"/>
      <c r="GFT15"/>
      <c r="GFU15"/>
      <c r="GFV15"/>
      <c r="GFW15"/>
      <c r="GFX15"/>
      <c r="GFY15"/>
      <c r="GFZ15"/>
      <c r="GGA15"/>
      <c r="GGB15"/>
      <c r="GGC15"/>
      <c r="GGD15"/>
      <c r="GGE15"/>
      <c r="GGF15"/>
      <c r="GGG15"/>
      <c r="GGH15"/>
      <c r="GGI15"/>
      <c r="GGJ15"/>
      <c r="GGK15"/>
      <c r="GGL15"/>
      <c r="GGM15"/>
      <c r="GGN15"/>
      <c r="GGO15"/>
      <c r="GGP15"/>
      <c r="GGQ15"/>
      <c r="GGR15"/>
      <c r="GGS15"/>
      <c r="GGT15"/>
      <c r="GGU15"/>
      <c r="GGV15"/>
      <c r="GGW15"/>
      <c r="GGX15"/>
      <c r="GGY15"/>
      <c r="GGZ15"/>
      <c r="GHA15"/>
      <c r="GHB15"/>
      <c r="GHC15"/>
      <c r="GHD15"/>
      <c r="GHE15"/>
      <c r="GHF15"/>
      <c r="GHG15"/>
      <c r="GHH15"/>
      <c r="GHI15"/>
      <c r="GHJ15"/>
      <c r="GHK15"/>
      <c r="GHL15"/>
      <c r="GHM15"/>
      <c r="GHN15"/>
      <c r="GHO15"/>
      <c r="GHP15"/>
      <c r="GHQ15"/>
      <c r="GHR15"/>
      <c r="GHS15"/>
      <c r="GHT15"/>
      <c r="GHU15"/>
      <c r="GHV15"/>
      <c r="GHW15"/>
      <c r="GHX15"/>
      <c r="GHY15"/>
      <c r="GHZ15"/>
      <c r="GIA15"/>
      <c r="GIB15"/>
      <c r="GIC15"/>
      <c r="GID15"/>
      <c r="GIE15"/>
      <c r="GIF15"/>
      <c r="GIG15"/>
      <c r="GIH15"/>
      <c r="GII15"/>
      <c r="GIJ15"/>
      <c r="GIK15"/>
      <c r="GIL15"/>
      <c r="GIM15"/>
      <c r="GIN15"/>
      <c r="GIO15"/>
      <c r="GIP15"/>
      <c r="GIQ15"/>
      <c r="GIR15"/>
      <c r="GIS15"/>
      <c r="GIT15"/>
      <c r="GIU15"/>
      <c r="GIV15"/>
      <c r="GIW15"/>
      <c r="GIX15"/>
      <c r="GIY15"/>
      <c r="GIZ15"/>
      <c r="GJA15"/>
      <c r="GJB15"/>
      <c r="GJC15"/>
      <c r="GJD15"/>
      <c r="GJE15"/>
      <c r="GJF15"/>
      <c r="GJG15"/>
      <c r="GJH15"/>
      <c r="GJI15"/>
      <c r="GJJ15"/>
      <c r="GJK15"/>
      <c r="GJL15"/>
      <c r="GJM15"/>
      <c r="GJN15"/>
      <c r="GJO15"/>
      <c r="GJP15"/>
      <c r="GJQ15"/>
      <c r="GJR15"/>
      <c r="GJS15"/>
      <c r="GJT15"/>
      <c r="GJU15"/>
      <c r="GJV15"/>
      <c r="GJW15"/>
      <c r="GJX15"/>
      <c r="GJY15"/>
      <c r="GJZ15"/>
      <c r="GKA15"/>
      <c r="GKB15"/>
      <c r="GKC15"/>
      <c r="GKD15"/>
      <c r="GKE15"/>
      <c r="GKF15"/>
      <c r="GKG15"/>
      <c r="GKH15"/>
      <c r="GKI15"/>
      <c r="GKJ15"/>
      <c r="GKK15"/>
      <c r="GKL15"/>
      <c r="GKM15"/>
      <c r="GKN15"/>
      <c r="GKO15"/>
      <c r="GKP15"/>
      <c r="GKQ15"/>
      <c r="GKR15"/>
      <c r="GKS15"/>
      <c r="GKT15"/>
      <c r="GKU15"/>
      <c r="GKV15"/>
      <c r="GKW15"/>
      <c r="GKX15"/>
      <c r="GKY15"/>
      <c r="GKZ15"/>
      <c r="GLA15"/>
      <c r="GLB15"/>
      <c r="GLC15"/>
      <c r="GLD15"/>
      <c r="GLE15"/>
      <c r="GLF15"/>
      <c r="GLG15"/>
      <c r="GLH15"/>
      <c r="GLI15"/>
      <c r="GLJ15"/>
      <c r="GLK15"/>
      <c r="GLL15"/>
      <c r="GLM15"/>
      <c r="GLN15"/>
      <c r="GLO15"/>
      <c r="GLP15"/>
      <c r="GLQ15"/>
      <c r="GLR15"/>
      <c r="GLS15"/>
      <c r="GLT15"/>
      <c r="GLU15"/>
      <c r="GLV15"/>
      <c r="GLW15"/>
      <c r="GLX15"/>
      <c r="GLY15"/>
      <c r="GLZ15"/>
      <c r="GMA15"/>
      <c r="GMB15"/>
      <c r="GMC15"/>
      <c r="GMD15"/>
      <c r="GME15"/>
      <c r="GMF15"/>
      <c r="GMG15"/>
      <c r="GMH15"/>
      <c r="GMI15"/>
      <c r="GMJ15"/>
      <c r="GMK15"/>
      <c r="GML15"/>
      <c r="GMM15"/>
      <c r="GMN15"/>
      <c r="GMO15"/>
      <c r="GMP15"/>
      <c r="GMQ15"/>
      <c r="GMR15"/>
      <c r="GMS15"/>
      <c r="GMT15"/>
      <c r="GMU15"/>
      <c r="GMV15"/>
      <c r="GMW15"/>
      <c r="GMX15"/>
      <c r="GMY15"/>
      <c r="GMZ15"/>
      <c r="GNA15"/>
      <c r="GNB15"/>
      <c r="GNC15"/>
      <c r="GND15"/>
      <c r="GNE15"/>
      <c r="GNF15"/>
      <c r="GNG15"/>
      <c r="GNH15"/>
      <c r="GNI15"/>
      <c r="GNJ15"/>
      <c r="GNK15"/>
      <c r="GNL15"/>
      <c r="GNM15"/>
      <c r="GNN15"/>
      <c r="GNO15"/>
      <c r="GNP15"/>
      <c r="GNQ15"/>
      <c r="GNR15"/>
      <c r="GNS15"/>
      <c r="GNT15"/>
      <c r="GNU15"/>
      <c r="GNV15"/>
      <c r="GNW15"/>
      <c r="GNX15"/>
      <c r="GNY15"/>
      <c r="GNZ15"/>
      <c r="GOA15"/>
      <c r="GOB15"/>
      <c r="GOC15"/>
      <c r="GOD15"/>
      <c r="GOE15"/>
      <c r="GOF15"/>
      <c r="GOG15"/>
      <c r="GOH15"/>
      <c r="GOI15"/>
      <c r="GOJ15"/>
      <c r="GOK15"/>
      <c r="GOL15"/>
      <c r="GOM15"/>
      <c r="GON15"/>
      <c r="GOO15"/>
      <c r="GOP15"/>
      <c r="GOQ15"/>
      <c r="GOR15"/>
      <c r="GOS15"/>
      <c r="GOT15"/>
      <c r="GOU15"/>
      <c r="GOV15"/>
      <c r="GOW15"/>
      <c r="GOX15"/>
      <c r="GOY15"/>
      <c r="GOZ15"/>
      <c r="GPA15"/>
      <c r="GPB15"/>
      <c r="GPC15"/>
      <c r="GPD15"/>
      <c r="GPE15"/>
      <c r="GPF15"/>
      <c r="GPG15"/>
      <c r="GPH15"/>
      <c r="GPI15"/>
      <c r="GPJ15"/>
      <c r="GPK15"/>
      <c r="GPL15"/>
      <c r="GPM15"/>
      <c r="GPN15"/>
      <c r="GPO15"/>
      <c r="GPP15"/>
      <c r="GPQ15"/>
      <c r="GPR15"/>
      <c r="GPS15"/>
      <c r="GPT15"/>
      <c r="GPU15"/>
      <c r="GPV15"/>
      <c r="GPW15"/>
      <c r="GPX15"/>
      <c r="GPY15"/>
      <c r="GPZ15"/>
      <c r="GQA15"/>
      <c r="GQB15"/>
      <c r="GQC15"/>
      <c r="GQD15"/>
      <c r="GQE15"/>
      <c r="GQF15"/>
      <c r="GQG15"/>
      <c r="GQH15"/>
      <c r="GQI15"/>
      <c r="GQJ15"/>
      <c r="GQK15"/>
      <c r="GQL15"/>
      <c r="GQM15"/>
      <c r="GQN15"/>
      <c r="GQO15"/>
      <c r="GQP15"/>
      <c r="GQQ15"/>
      <c r="GQR15"/>
      <c r="GQS15"/>
      <c r="GQT15"/>
      <c r="GQU15"/>
      <c r="GQV15"/>
      <c r="GQW15"/>
      <c r="GQX15"/>
      <c r="GQY15"/>
      <c r="GQZ15"/>
      <c r="GRA15"/>
      <c r="GRB15"/>
      <c r="GRC15"/>
      <c r="GRD15"/>
      <c r="GRE15"/>
      <c r="GRF15"/>
      <c r="GRG15"/>
      <c r="GRH15"/>
      <c r="GRI15"/>
      <c r="GRJ15"/>
      <c r="GRK15"/>
      <c r="GRL15"/>
      <c r="GRM15"/>
      <c r="GRN15"/>
      <c r="GRO15"/>
      <c r="GRP15"/>
      <c r="GRQ15"/>
      <c r="GRR15"/>
      <c r="GRS15"/>
      <c r="GRT15"/>
      <c r="GRU15"/>
      <c r="GRV15"/>
      <c r="GRW15"/>
      <c r="GRX15"/>
      <c r="GRY15"/>
      <c r="GRZ15"/>
      <c r="GSA15"/>
      <c r="GSB15"/>
      <c r="GSC15"/>
      <c r="GSD15"/>
      <c r="GSE15"/>
      <c r="GSF15"/>
      <c r="GSG15"/>
      <c r="GSH15"/>
      <c r="GSI15"/>
      <c r="GSJ15"/>
      <c r="GSK15"/>
      <c r="GSL15"/>
      <c r="GSM15"/>
      <c r="GSN15"/>
      <c r="GSO15"/>
      <c r="GSP15"/>
      <c r="GSQ15"/>
      <c r="GSR15"/>
      <c r="GSS15"/>
      <c r="GST15"/>
      <c r="GSU15"/>
      <c r="GSV15"/>
      <c r="GSW15"/>
      <c r="GSX15"/>
      <c r="GSY15"/>
      <c r="GSZ15"/>
      <c r="GTA15"/>
      <c r="GTB15"/>
      <c r="GTC15"/>
      <c r="GTD15"/>
      <c r="GTE15"/>
      <c r="GTF15"/>
      <c r="GTG15"/>
      <c r="GTH15"/>
      <c r="GTI15"/>
      <c r="GTJ15"/>
      <c r="GTK15"/>
      <c r="GTL15"/>
      <c r="GTM15"/>
      <c r="GTN15"/>
      <c r="GTO15"/>
      <c r="GTP15"/>
      <c r="GTQ15"/>
      <c r="GTR15"/>
      <c r="GTS15"/>
      <c r="GTT15"/>
      <c r="GTU15"/>
      <c r="GTV15"/>
      <c r="GTW15"/>
      <c r="GTX15"/>
      <c r="GTY15"/>
      <c r="GTZ15"/>
      <c r="GUA15"/>
      <c r="GUB15"/>
      <c r="GUC15"/>
      <c r="GUD15"/>
      <c r="GUE15"/>
      <c r="GUF15"/>
      <c r="GUG15"/>
      <c r="GUH15"/>
      <c r="GUI15"/>
      <c r="GUJ15"/>
      <c r="GUK15"/>
      <c r="GUL15"/>
      <c r="GUM15"/>
      <c r="GUN15"/>
      <c r="GUO15"/>
      <c r="GUP15"/>
      <c r="GUQ15"/>
      <c r="GUR15"/>
      <c r="GUS15"/>
      <c r="GUT15"/>
      <c r="GUU15"/>
      <c r="GUV15"/>
      <c r="GUW15"/>
      <c r="GUX15"/>
      <c r="GUY15"/>
      <c r="GUZ15"/>
      <c r="GVA15"/>
      <c r="GVB15"/>
      <c r="GVC15"/>
      <c r="GVD15"/>
      <c r="GVE15"/>
      <c r="GVF15"/>
      <c r="GVG15"/>
      <c r="GVH15"/>
      <c r="GVI15"/>
      <c r="GVJ15"/>
      <c r="GVK15"/>
      <c r="GVL15"/>
      <c r="GVM15"/>
      <c r="GVN15"/>
      <c r="GVO15"/>
      <c r="GVP15"/>
      <c r="GVQ15"/>
      <c r="GVR15"/>
      <c r="GVS15"/>
      <c r="GVT15"/>
      <c r="GVU15"/>
      <c r="GVV15"/>
      <c r="GVW15"/>
      <c r="GVX15"/>
      <c r="GVY15"/>
      <c r="GVZ15"/>
      <c r="GWA15"/>
      <c r="GWB15"/>
      <c r="GWC15"/>
      <c r="GWD15"/>
      <c r="GWE15"/>
      <c r="GWF15"/>
      <c r="GWG15"/>
      <c r="GWH15"/>
      <c r="GWI15"/>
      <c r="GWJ15"/>
      <c r="GWK15"/>
      <c r="GWL15"/>
      <c r="GWM15"/>
      <c r="GWN15"/>
      <c r="GWO15"/>
      <c r="GWP15"/>
      <c r="GWQ15"/>
      <c r="GWR15"/>
      <c r="GWS15"/>
      <c r="GWT15"/>
      <c r="GWU15"/>
      <c r="GWV15"/>
      <c r="GWW15"/>
      <c r="GWX15"/>
      <c r="GWY15"/>
      <c r="GWZ15"/>
      <c r="GXA15"/>
      <c r="GXB15"/>
      <c r="GXC15"/>
      <c r="GXD15"/>
      <c r="GXE15"/>
      <c r="GXF15"/>
      <c r="GXG15"/>
      <c r="GXH15"/>
      <c r="GXI15"/>
      <c r="GXJ15"/>
      <c r="GXK15"/>
      <c r="GXL15"/>
      <c r="GXM15"/>
      <c r="GXN15"/>
      <c r="GXO15"/>
      <c r="GXP15"/>
      <c r="GXQ15"/>
      <c r="GXR15"/>
      <c r="GXS15"/>
      <c r="GXT15"/>
      <c r="GXU15"/>
      <c r="GXV15"/>
      <c r="GXW15"/>
      <c r="GXX15"/>
      <c r="GXY15"/>
      <c r="GXZ15"/>
      <c r="GYA15"/>
      <c r="GYB15"/>
      <c r="GYC15"/>
      <c r="GYD15"/>
      <c r="GYE15"/>
      <c r="GYF15"/>
      <c r="GYG15"/>
      <c r="GYH15"/>
      <c r="GYI15"/>
      <c r="GYJ15"/>
      <c r="GYK15"/>
      <c r="GYL15"/>
      <c r="GYM15"/>
      <c r="GYN15"/>
      <c r="GYO15"/>
      <c r="GYP15"/>
      <c r="GYQ15"/>
      <c r="GYR15"/>
      <c r="GYS15"/>
      <c r="GYT15"/>
      <c r="GYU15"/>
      <c r="GYV15"/>
      <c r="GYW15"/>
      <c r="GYX15"/>
      <c r="GYY15"/>
      <c r="GYZ15"/>
      <c r="GZA15"/>
      <c r="GZB15"/>
      <c r="GZC15"/>
      <c r="GZD15"/>
      <c r="GZE15"/>
      <c r="GZF15"/>
      <c r="GZG15"/>
      <c r="GZH15"/>
      <c r="GZI15"/>
      <c r="GZJ15"/>
      <c r="GZK15"/>
      <c r="GZL15"/>
      <c r="GZM15"/>
      <c r="GZN15"/>
      <c r="GZO15"/>
      <c r="GZP15"/>
      <c r="GZQ15"/>
      <c r="GZR15"/>
      <c r="GZS15"/>
      <c r="GZT15"/>
      <c r="GZU15"/>
      <c r="GZV15"/>
      <c r="GZW15"/>
      <c r="GZX15"/>
      <c r="GZY15"/>
      <c r="GZZ15"/>
      <c r="HAA15"/>
      <c r="HAB15"/>
      <c r="HAC15"/>
      <c r="HAD15"/>
      <c r="HAE15"/>
      <c r="HAF15"/>
      <c r="HAG15"/>
      <c r="HAH15"/>
      <c r="HAI15"/>
      <c r="HAJ15"/>
      <c r="HAK15"/>
      <c r="HAL15"/>
      <c r="HAM15"/>
      <c r="HAN15"/>
      <c r="HAO15"/>
      <c r="HAP15"/>
      <c r="HAQ15"/>
      <c r="HAR15"/>
      <c r="HAS15"/>
      <c r="HAT15"/>
      <c r="HAU15"/>
      <c r="HAV15"/>
      <c r="HAW15"/>
      <c r="HAX15"/>
      <c r="HAY15"/>
      <c r="HAZ15"/>
      <c r="HBA15"/>
      <c r="HBB15"/>
      <c r="HBC15"/>
      <c r="HBD15"/>
      <c r="HBE15"/>
      <c r="HBF15"/>
      <c r="HBG15"/>
      <c r="HBH15"/>
      <c r="HBI15"/>
      <c r="HBJ15"/>
      <c r="HBK15"/>
      <c r="HBL15"/>
      <c r="HBM15"/>
      <c r="HBN15"/>
      <c r="HBO15"/>
      <c r="HBP15"/>
      <c r="HBQ15"/>
      <c r="HBR15"/>
      <c r="HBS15"/>
      <c r="HBT15"/>
      <c r="HBU15"/>
      <c r="HBV15"/>
      <c r="HBW15"/>
      <c r="HBX15"/>
      <c r="HBY15"/>
      <c r="HBZ15"/>
      <c r="HCA15"/>
      <c r="HCB15"/>
      <c r="HCC15"/>
      <c r="HCD15"/>
      <c r="HCE15"/>
      <c r="HCF15"/>
      <c r="HCG15"/>
      <c r="HCH15"/>
      <c r="HCI15"/>
      <c r="HCJ15"/>
      <c r="HCK15"/>
      <c r="HCL15"/>
      <c r="HCM15"/>
      <c r="HCN15"/>
      <c r="HCO15"/>
      <c r="HCP15"/>
      <c r="HCQ15"/>
      <c r="HCR15"/>
      <c r="HCS15"/>
      <c r="HCT15"/>
      <c r="HCU15"/>
      <c r="HCV15"/>
      <c r="HCW15"/>
      <c r="HCX15"/>
      <c r="HCY15"/>
      <c r="HCZ15"/>
      <c r="HDA15"/>
      <c r="HDB15"/>
      <c r="HDC15"/>
      <c r="HDD15"/>
      <c r="HDE15"/>
      <c r="HDF15"/>
      <c r="HDG15"/>
      <c r="HDH15"/>
      <c r="HDI15"/>
      <c r="HDJ15"/>
      <c r="HDK15"/>
      <c r="HDL15"/>
      <c r="HDM15"/>
      <c r="HDN15"/>
      <c r="HDO15"/>
      <c r="HDP15"/>
      <c r="HDQ15"/>
      <c r="HDR15"/>
      <c r="HDS15"/>
      <c r="HDT15"/>
      <c r="HDU15"/>
      <c r="HDV15"/>
      <c r="HDW15"/>
      <c r="HDX15"/>
      <c r="HDY15"/>
      <c r="HDZ15"/>
      <c r="HEA15"/>
      <c r="HEB15"/>
      <c r="HEC15"/>
      <c r="HED15"/>
      <c r="HEE15"/>
      <c r="HEF15"/>
      <c r="HEG15"/>
      <c r="HEH15"/>
      <c r="HEI15"/>
      <c r="HEJ15"/>
      <c r="HEK15"/>
      <c r="HEL15"/>
      <c r="HEM15"/>
      <c r="HEN15"/>
      <c r="HEO15"/>
      <c r="HEP15"/>
      <c r="HEQ15"/>
      <c r="HER15"/>
      <c r="HES15"/>
      <c r="HET15"/>
      <c r="HEU15"/>
      <c r="HEV15"/>
      <c r="HEW15"/>
      <c r="HEX15"/>
      <c r="HEY15"/>
      <c r="HEZ15"/>
      <c r="HFA15"/>
      <c r="HFB15"/>
      <c r="HFC15"/>
      <c r="HFD15"/>
      <c r="HFE15"/>
      <c r="HFF15"/>
      <c r="HFG15"/>
      <c r="HFH15"/>
      <c r="HFI15"/>
      <c r="HFJ15"/>
      <c r="HFK15"/>
      <c r="HFL15"/>
      <c r="HFM15"/>
      <c r="HFN15"/>
      <c r="HFO15"/>
      <c r="HFP15"/>
      <c r="HFQ15"/>
      <c r="HFR15"/>
      <c r="HFS15"/>
      <c r="HFT15"/>
      <c r="HFU15"/>
      <c r="HFV15"/>
      <c r="HFW15"/>
      <c r="HFX15"/>
      <c r="HFY15"/>
      <c r="HFZ15"/>
      <c r="HGA15"/>
      <c r="HGB15"/>
      <c r="HGC15"/>
      <c r="HGD15"/>
      <c r="HGE15"/>
      <c r="HGF15"/>
      <c r="HGG15"/>
      <c r="HGH15"/>
      <c r="HGI15"/>
      <c r="HGJ15"/>
      <c r="HGK15"/>
      <c r="HGL15"/>
      <c r="HGM15"/>
      <c r="HGN15"/>
      <c r="HGO15"/>
      <c r="HGP15"/>
      <c r="HGQ15"/>
      <c r="HGR15"/>
      <c r="HGS15"/>
      <c r="HGT15"/>
      <c r="HGU15"/>
      <c r="HGV15"/>
      <c r="HGW15"/>
      <c r="HGX15"/>
      <c r="HGY15"/>
      <c r="HGZ15"/>
      <c r="HHA15"/>
      <c r="HHB15"/>
      <c r="HHC15"/>
      <c r="HHD15"/>
      <c r="HHE15"/>
      <c r="HHF15"/>
      <c r="HHG15"/>
      <c r="HHH15"/>
      <c r="HHI15"/>
      <c r="HHJ15"/>
      <c r="HHK15"/>
      <c r="HHL15"/>
      <c r="HHM15"/>
      <c r="HHN15"/>
      <c r="HHO15"/>
      <c r="HHP15"/>
      <c r="HHQ15"/>
      <c r="HHR15"/>
      <c r="HHS15"/>
      <c r="HHT15"/>
      <c r="HHU15"/>
      <c r="HHV15"/>
      <c r="HHW15"/>
      <c r="HHX15"/>
      <c r="HHY15"/>
      <c r="HHZ15"/>
      <c r="HIA15"/>
      <c r="HIB15"/>
      <c r="HIC15"/>
      <c r="HID15"/>
      <c r="HIE15"/>
      <c r="HIF15"/>
      <c r="HIG15"/>
      <c r="HIH15"/>
      <c r="HII15"/>
      <c r="HIJ15"/>
      <c r="HIK15"/>
      <c r="HIL15"/>
      <c r="HIM15"/>
      <c r="HIN15"/>
      <c r="HIO15"/>
      <c r="HIP15"/>
      <c r="HIQ15"/>
      <c r="HIR15"/>
      <c r="HIS15"/>
      <c r="HIT15"/>
      <c r="HIU15"/>
      <c r="HIV15"/>
      <c r="HIW15"/>
      <c r="HIX15"/>
      <c r="HIY15"/>
      <c r="HIZ15"/>
      <c r="HJA15"/>
      <c r="HJB15"/>
      <c r="HJC15"/>
      <c r="HJD15"/>
      <c r="HJE15"/>
      <c r="HJF15"/>
      <c r="HJG15"/>
      <c r="HJH15"/>
      <c r="HJI15"/>
      <c r="HJJ15"/>
      <c r="HJK15"/>
      <c r="HJL15"/>
      <c r="HJM15"/>
      <c r="HJN15"/>
      <c r="HJO15"/>
      <c r="HJP15"/>
      <c r="HJQ15"/>
      <c r="HJR15"/>
      <c r="HJS15"/>
      <c r="HJT15"/>
      <c r="HJU15"/>
      <c r="HJV15"/>
      <c r="HJW15"/>
      <c r="HJX15"/>
      <c r="HJY15"/>
      <c r="HJZ15"/>
      <c r="HKA15"/>
      <c r="HKB15"/>
      <c r="HKC15"/>
      <c r="HKD15"/>
      <c r="HKE15"/>
      <c r="HKF15"/>
      <c r="HKG15"/>
      <c r="HKH15"/>
      <c r="HKI15"/>
      <c r="HKJ15"/>
      <c r="HKK15"/>
      <c r="HKL15"/>
      <c r="HKM15"/>
      <c r="HKN15"/>
      <c r="HKO15"/>
      <c r="HKP15"/>
      <c r="HKQ15"/>
      <c r="HKR15"/>
      <c r="HKS15"/>
      <c r="HKT15"/>
      <c r="HKU15"/>
      <c r="HKV15"/>
      <c r="HKW15"/>
      <c r="HKX15"/>
      <c r="HKY15"/>
      <c r="HKZ15"/>
      <c r="HLA15"/>
      <c r="HLB15"/>
      <c r="HLC15"/>
      <c r="HLD15"/>
      <c r="HLE15"/>
      <c r="HLF15"/>
      <c r="HLG15"/>
      <c r="HLH15"/>
      <c r="HLI15"/>
      <c r="HLJ15"/>
      <c r="HLK15"/>
      <c r="HLL15"/>
      <c r="HLM15"/>
      <c r="HLN15"/>
      <c r="HLO15"/>
      <c r="HLP15"/>
      <c r="HLQ15"/>
      <c r="HLR15"/>
      <c r="HLS15"/>
      <c r="HLT15"/>
      <c r="HLU15"/>
      <c r="HLV15"/>
      <c r="HLW15"/>
      <c r="HLX15"/>
      <c r="HLY15"/>
      <c r="HLZ15"/>
      <c r="HMA15"/>
      <c r="HMB15"/>
      <c r="HMC15"/>
      <c r="HMD15"/>
      <c r="HME15"/>
      <c r="HMF15"/>
      <c r="HMG15"/>
      <c r="HMH15"/>
      <c r="HMI15"/>
      <c r="HMJ15"/>
      <c r="HMK15"/>
      <c r="HML15"/>
      <c r="HMM15"/>
      <c r="HMN15"/>
      <c r="HMO15"/>
      <c r="HMP15"/>
      <c r="HMQ15"/>
      <c r="HMR15"/>
      <c r="HMS15"/>
      <c r="HMT15"/>
      <c r="HMU15"/>
      <c r="HMV15"/>
      <c r="HMW15"/>
      <c r="HMX15"/>
      <c r="HMY15"/>
      <c r="HMZ15"/>
      <c r="HNA15"/>
      <c r="HNB15"/>
      <c r="HNC15"/>
      <c r="HND15"/>
      <c r="HNE15"/>
      <c r="HNF15"/>
      <c r="HNG15"/>
      <c r="HNH15"/>
      <c r="HNI15"/>
      <c r="HNJ15"/>
      <c r="HNK15"/>
      <c r="HNL15"/>
      <c r="HNM15"/>
      <c r="HNN15"/>
      <c r="HNO15"/>
      <c r="HNP15"/>
      <c r="HNQ15"/>
      <c r="HNR15"/>
      <c r="HNS15"/>
      <c r="HNT15"/>
      <c r="HNU15"/>
      <c r="HNV15"/>
      <c r="HNW15"/>
      <c r="HNX15"/>
      <c r="HNY15"/>
      <c r="HNZ15"/>
      <c r="HOA15"/>
      <c r="HOB15"/>
      <c r="HOC15"/>
      <c r="HOD15"/>
      <c r="HOE15"/>
      <c r="HOF15"/>
      <c r="HOG15"/>
      <c r="HOH15"/>
      <c r="HOI15"/>
      <c r="HOJ15"/>
      <c r="HOK15"/>
      <c r="HOL15"/>
      <c r="HOM15"/>
      <c r="HON15"/>
      <c r="HOO15"/>
      <c r="HOP15"/>
      <c r="HOQ15"/>
      <c r="HOR15"/>
      <c r="HOS15"/>
      <c r="HOT15"/>
      <c r="HOU15"/>
      <c r="HOV15"/>
      <c r="HOW15"/>
      <c r="HOX15"/>
      <c r="HOY15"/>
      <c r="HOZ15"/>
      <c r="HPA15"/>
      <c r="HPB15"/>
      <c r="HPC15"/>
      <c r="HPD15"/>
      <c r="HPE15"/>
      <c r="HPF15"/>
      <c r="HPG15"/>
      <c r="HPH15"/>
      <c r="HPI15"/>
      <c r="HPJ15"/>
      <c r="HPK15"/>
      <c r="HPL15"/>
      <c r="HPM15"/>
      <c r="HPN15"/>
      <c r="HPO15"/>
      <c r="HPP15"/>
      <c r="HPQ15"/>
      <c r="HPR15"/>
      <c r="HPS15"/>
      <c r="HPT15"/>
      <c r="HPU15"/>
      <c r="HPV15"/>
      <c r="HPW15"/>
      <c r="HPX15"/>
      <c r="HPY15"/>
      <c r="HPZ15"/>
      <c r="HQA15"/>
      <c r="HQB15"/>
      <c r="HQC15"/>
      <c r="HQD15"/>
      <c r="HQE15"/>
      <c r="HQF15"/>
      <c r="HQG15"/>
      <c r="HQH15"/>
      <c r="HQI15"/>
      <c r="HQJ15"/>
      <c r="HQK15"/>
      <c r="HQL15"/>
      <c r="HQM15"/>
      <c r="HQN15"/>
      <c r="HQO15"/>
      <c r="HQP15"/>
      <c r="HQQ15"/>
      <c r="HQR15"/>
      <c r="HQS15"/>
      <c r="HQT15"/>
      <c r="HQU15"/>
      <c r="HQV15"/>
      <c r="HQW15"/>
      <c r="HQX15"/>
      <c r="HQY15"/>
      <c r="HQZ15"/>
      <c r="HRA15"/>
      <c r="HRB15"/>
      <c r="HRC15"/>
      <c r="HRD15"/>
      <c r="HRE15"/>
      <c r="HRF15"/>
      <c r="HRG15"/>
      <c r="HRH15"/>
      <c r="HRI15"/>
      <c r="HRJ15"/>
      <c r="HRK15"/>
      <c r="HRL15"/>
      <c r="HRM15"/>
      <c r="HRN15"/>
      <c r="HRO15"/>
      <c r="HRP15"/>
      <c r="HRQ15"/>
      <c r="HRR15"/>
      <c r="HRS15"/>
      <c r="HRT15"/>
      <c r="HRU15"/>
      <c r="HRV15"/>
      <c r="HRW15"/>
      <c r="HRX15"/>
      <c r="HRY15"/>
      <c r="HRZ15"/>
      <c r="HSA15"/>
      <c r="HSB15"/>
      <c r="HSC15"/>
      <c r="HSD15"/>
      <c r="HSE15"/>
      <c r="HSF15"/>
      <c r="HSG15"/>
      <c r="HSH15"/>
      <c r="HSI15"/>
      <c r="HSJ15"/>
      <c r="HSK15"/>
      <c r="HSL15"/>
      <c r="HSM15"/>
      <c r="HSN15"/>
      <c r="HSO15"/>
      <c r="HSP15"/>
      <c r="HSQ15"/>
      <c r="HSR15"/>
      <c r="HSS15"/>
      <c r="HST15"/>
      <c r="HSU15"/>
      <c r="HSV15"/>
      <c r="HSW15"/>
      <c r="HSX15"/>
      <c r="HSY15"/>
      <c r="HSZ15"/>
      <c r="HTA15"/>
      <c r="HTB15"/>
      <c r="HTC15"/>
      <c r="HTD15"/>
      <c r="HTE15"/>
      <c r="HTF15"/>
      <c r="HTG15"/>
      <c r="HTH15"/>
      <c r="HTI15"/>
      <c r="HTJ15"/>
      <c r="HTK15"/>
      <c r="HTL15"/>
      <c r="HTM15"/>
      <c r="HTN15"/>
      <c r="HTO15"/>
      <c r="HTP15"/>
      <c r="HTQ15"/>
      <c r="HTR15"/>
      <c r="HTS15"/>
      <c r="HTT15"/>
      <c r="HTU15"/>
      <c r="HTV15"/>
      <c r="HTW15"/>
      <c r="HTX15"/>
      <c r="HTY15"/>
      <c r="HTZ15"/>
      <c r="HUA15"/>
      <c r="HUB15"/>
      <c r="HUC15"/>
      <c r="HUD15"/>
      <c r="HUE15"/>
      <c r="HUF15"/>
      <c r="HUG15"/>
      <c r="HUH15"/>
      <c r="HUI15"/>
      <c r="HUJ15"/>
      <c r="HUK15"/>
      <c r="HUL15"/>
      <c r="HUM15"/>
      <c r="HUN15"/>
      <c r="HUO15"/>
      <c r="HUP15"/>
      <c r="HUQ15"/>
      <c r="HUR15"/>
      <c r="HUS15"/>
      <c r="HUT15"/>
      <c r="HUU15"/>
      <c r="HUV15"/>
      <c r="HUW15"/>
      <c r="HUX15"/>
      <c r="HUY15"/>
      <c r="HUZ15"/>
      <c r="HVA15"/>
      <c r="HVB15"/>
      <c r="HVC15"/>
      <c r="HVD15"/>
      <c r="HVE15"/>
      <c r="HVF15"/>
      <c r="HVG15"/>
      <c r="HVH15"/>
      <c r="HVI15"/>
      <c r="HVJ15"/>
      <c r="HVK15"/>
      <c r="HVL15"/>
      <c r="HVM15"/>
      <c r="HVN15"/>
      <c r="HVO15"/>
      <c r="HVP15"/>
      <c r="HVQ15"/>
      <c r="HVR15"/>
      <c r="HVS15"/>
      <c r="HVT15"/>
      <c r="HVU15"/>
      <c r="HVV15"/>
      <c r="HVW15"/>
      <c r="HVX15"/>
      <c r="HVY15"/>
      <c r="HVZ15"/>
      <c r="HWA15"/>
      <c r="HWB15"/>
      <c r="HWC15"/>
      <c r="HWD15"/>
      <c r="HWE15"/>
      <c r="HWF15"/>
      <c r="HWG15"/>
      <c r="HWH15"/>
      <c r="HWI15"/>
      <c r="HWJ15"/>
      <c r="HWK15"/>
      <c r="HWL15"/>
      <c r="HWM15"/>
      <c r="HWN15"/>
      <c r="HWO15"/>
      <c r="HWP15"/>
      <c r="HWQ15"/>
      <c r="HWR15"/>
      <c r="HWS15"/>
      <c r="HWT15"/>
      <c r="HWU15"/>
      <c r="HWV15"/>
      <c r="HWW15"/>
      <c r="HWX15"/>
      <c r="HWY15"/>
      <c r="HWZ15"/>
      <c r="HXA15"/>
      <c r="HXB15"/>
      <c r="HXC15"/>
      <c r="HXD15"/>
      <c r="HXE15"/>
      <c r="HXF15"/>
      <c r="HXG15"/>
      <c r="HXH15"/>
      <c r="HXI15"/>
      <c r="HXJ15"/>
      <c r="HXK15"/>
      <c r="HXL15"/>
      <c r="HXM15"/>
      <c r="HXN15"/>
      <c r="HXO15"/>
      <c r="HXP15"/>
      <c r="HXQ15"/>
      <c r="HXR15"/>
      <c r="HXS15"/>
      <c r="HXT15"/>
      <c r="HXU15"/>
      <c r="HXV15"/>
      <c r="HXW15"/>
      <c r="HXX15"/>
      <c r="HXY15"/>
      <c r="HXZ15"/>
      <c r="HYA15"/>
      <c r="HYB15"/>
      <c r="HYC15"/>
      <c r="HYD15"/>
      <c r="HYE15"/>
      <c r="HYF15"/>
      <c r="HYG15"/>
      <c r="HYH15"/>
      <c r="HYI15"/>
      <c r="HYJ15"/>
      <c r="HYK15"/>
      <c r="HYL15"/>
      <c r="HYM15"/>
      <c r="HYN15"/>
      <c r="HYO15"/>
      <c r="HYP15"/>
      <c r="HYQ15"/>
      <c r="HYR15"/>
      <c r="HYS15"/>
      <c r="HYT15"/>
      <c r="HYU15"/>
      <c r="HYV15"/>
      <c r="HYW15"/>
      <c r="HYX15"/>
      <c r="HYY15"/>
      <c r="HYZ15"/>
      <c r="HZA15"/>
      <c r="HZB15"/>
      <c r="HZC15"/>
      <c r="HZD15"/>
      <c r="HZE15"/>
      <c r="HZF15"/>
      <c r="HZG15"/>
      <c r="HZH15"/>
      <c r="HZI15"/>
      <c r="HZJ15"/>
      <c r="HZK15"/>
      <c r="HZL15"/>
      <c r="HZM15"/>
      <c r="HZN15"/>
      <c r="HZO15"/>
      <c r="HZP15"/>
      <c r="HZQ15"/>
      <c r="HZR15"/>
      <c r="HZS15"/>
      <c r="HZT15"/>
      <c r="HZU15"/>
      <c r="HZV15"/>
      <c r="HZW15"/>
      <c r="HZX15"/>
      <c r="HZY15"/>
      <c r="HZZ15"/>
      <c r="IAA15"/>
      <c r="IAB15"/>
      <c r="IAC15"/>
      <c r="IAD15"/>
      <c r="IAE15"/>
      <c r="IAF15"/>
      <c r="IAG15"/>
      <c r="IAH15"/>
      <c r="IAI15"/>
      <c r="IAJ15"/>
      <c r="IAK15"/>
      <c r="IAL15"/>
      <c r="IAM15"/>
      <c r="IAN15"/>
      <c r="IAO15"/>
      <c r="IAP15"/>
      <c r="IAQ15"/>
      <c r="IAR15"/>
      <c r="IAS15"/>
      <c r="IAT15"/>
      <c r="IAU15"/>
      <c r="IAV15"/>
      <c r="IAW15"/>
      <c r="IAX15"/>
      <c r="IAY15"/>
      <c r="IAZ15"/>
      <c r="IBA15"/>
      <c r="IBB15"/>
      <c r="IBC15"/>
      <c r="IBD15"/>
      <c r="IBE15"/>
      <c r="IBF15"/>
      <c r="IBG15"/>
      <c r="IBH15"/>
      <c r="IBI15"/>
      <c r="IBJ15"/>
      <c r="IBK15"/>
      <c r="IBL15"/>
      <c r="IBM15"/>
      <c r="IBN15"/>
      <c r="IBO15"/>
      <c r="IBP15"/>
      <c r="IBQ15"/>
      <c r="IBR15"/>
      <c r="IBS15"/>
      <c r="IBT15"/>
      <c r="IBU15"/>
      <c r="IBV15"/>
      <c r="IBW15"/>
      <c r="IBX15"/>
      <c r="IBY15"/>
      <c r="IBZ15"/>
      <c r="ICA15"/>
      <c r="ICB15"/>
      <c r="ICC15"/>
      <c r="ICD15"/>
      <c r="ICE15"/>
      <c r="ICF15"/>
      <c r="ICG15"/>
      <c r="ICH15"/>
      <c r="ICI15"/>
      <c r="ICJ15"/>
      <c r="ICK15"/>
      <c r="ICL15"/>
      <c r="ICM15"/>
      <c r="ICN15"/>
      <c r="ICO15"/>
      <c r="ICP15"/>
      <c r="ICQ15"/>
      <c r="ICR15"/>
      <c r="ICS15"/>
      <c r="ICT15"/>
      <c r="ICU15"/>
      <c r="ICV15"/>
      <c r="ICW15"/>
      <c r="ICX15"/>
      <c r="ICY15"/>
      <c r="ICZ15"/>
      <c r="IDA15"/>
      <c r="IDB15"/>
      <c r="IDC15"/>
      <c r="IDD15"/>
      <c r="IDE15"/>
      <c r="IDF15"/>
      <c r="IDG15"/>
      <c r="IDH15"/>
      <c r="IDI15"/>
      <c r="IDJ15"/>
      <c r="IDK15"/>
      <c r="IDL15"/>
      <c r="IDM15"/>
      <c r="IDN15"/>
      <c r="IDO15"/>
      <c r="IDP15"/>
      <c r="IDQ15"/>
      <c r="IDR15"/>
      <c r="IDS15"/>
      <c r="IDT15"/>
      <c r="IDU15"/>
      <c r="IDV15"/>
      <c r="IDW15"/>
      <c r="IDX15"/>
      <c r="IDY15"/>
      <c r="IDZ15"/>
      <c r="IEA15"/>
      <c r="IEB15"/>
      <c r="IEC15"/>
      <c r="IED15"/>
      <c r="IEE15"/>
      <c r="IEF15"/>
      <c r="IEG15"/>
      <c r="IEH15"/>
      <c r="IEI15"/>
      <c r="IEJ15"/>
      <c r="IEK15"/>
      <c r="IEL15"/>
      <c r="IEM15"/>
      <c r="IEN15"/>
      <c r="IEO15"/>
      <c r="IEP15"/>
      <c r="IEQ15"/>
      <c r="IER15"/>
      <c r="IES15"/>
      <c r="IET15"/>
      <c r="IEU15"/>
      <c r="IEV15"/>
      <c r="IEW15"/>
      <c r="IEX15"/>
      <c r="IEY15"/>
      <c r="IEZ15"/>
      <c r="IFA15"/>
      <c r="IFB15"/>
      <c r="IFC15"/>
      <c r="IFD15"/>
      <c r="IFE15"/>
      <c r="IFF15"/>
      <c r="IFG15"/>
      <c r="IFH15"/>
      <c r="IFI15"/>
      <c r="IFJ15"/>
      <c r="IFK15"/>
      <c r="IFL15"/>
      <c r="IFM15"/>
      <c r="IFN15"/>
      <c r="IFO15"/>
      <c r="IFP15"/>
      <c r="IFQ15"/>
      <c r="IFR15"/>
      <c r="IFS15"/>
      <c r="IFT15"/>
      <c r="IFU15"/>
      <c r="IFV15"/>
      <c r="IFW15"/>
      <c r="IFX15"/>
      <c r="IFY15"/>
      <c r="IFZ15"/>
      <c r="IGA15"/>
      <c r="IGB15"/>
      <c r="IGC15"/>
      <c r="IGD15"/>
      <c r="IGE15"/>
      <c r="IGF15"/>
      <c r="IGG15"/>
      <c r="IGH15"/>
      <c r="IGI15"/>
      <c r="IGJ15"/>
      <c r="IGK15"/>
      <c r="IGL15"/>
      <c r="IGM15"/>
      <c r="IGN15"/>
      <c r="IGO15"/>
      <c r="IGP15"/>
      <c r="IGQ15"/>
      <c r="IGR15"/>
      <c r="IGS15"/>
      <c r="IGT15"/>
      <c r="IGU15"/>
      <c r="IGV15"/>
      <c r="IGW15"/>
      <c r="IGX15"/>
      <c r="IGY15"/>
      <c r="IGZ15"/>
      <c r="IHA15"/>
      <c r="IHB15"/>
      <c r="IHC15"/>
      <c r="IHD15"/>
      <c r="IHE15"/>
      <c r="IHF15"/>
      <c r="IHG15"/>
      <c r="IHH15"/>
      <c r="IHI15"/>
      <c r="IHJ15"/>
      <c r="IHK15"/>
      <c r="IHL15"/>
      <c r="IHM15"/>
      <c r="IHN15"/>
      <c r="IHO15"/>
      <c r="IHP15"/>
      <c r="IHQ15"/>
      <c r="IHR15"/>
      <c r="IHS15"/>
      <c r="IHT15"/>
      <c r="IHU15"/>
      <c r="IHV15"/>
      <c r="IHW15"/>
      <c r="IHX15"/>
      <c r="IHY15"/>
      <c r="IHZ15"/>
      <c r="IIA15"/>
      <c r="IIB15"/>
      <c r="IIC15"/>
      <c r="IID15"/>
      <c r="IIE15"/>
      <c r="IIF15"/>
      <c r="IIG15"/>
      <c r="IIH15"/>
      <c r="III15"/>
      <c r="IIJ15"/>
      <c r="IIK15"/>
      <c r="IIL15"/>
      <c r="IIM15"/>
      <c r="IIN15"/>
      <c r="IIO15"/>
      <c r="IIP15"/>
      <c r="IIQ15"/>
      <c r="IIR15"/>
      <c r="IIS15"/>
      <c r="IIT15"/>
      <c r="IIU15"/>
      <c r="IIV15"/>
      <c r="IIW15"/>
      <c r="IIX15"/>
      <c r="IIY15"/>
      <c r="IIZ15"/>
      <c r="IJA15"/>
      <c r="IJB15"/>
      <c r="IJC15"/>
      <c r="IJD15"/>
      <c r="IJE15"/>
      <c r="IJF15"/>
      <c r="IJG15"/>
      <c r="IJH15"/>
      <c r="IJI15"/>
      <c r="IJJ15"/>
      <c r="IJK15"/>
      <c r="IJL15"/>
      <c r="IJM15"/>
      <c r="IJN15"/>
      <c r="IJO15"/>
      <c r="IJP15"/>
      <c r="IJQ15"/>
      <c r="IJR15"/>
      <c r="IJS15"/>
      <c r="IJT15"/>
      <c r="IJU15"/>
      <c r="IJV15"/>
      <c r="IJW15"/>
      <c r="IJX15"/>
      <c r="IJY15"/>
      <c r="IJZ15"/>
      <c r="IKA15"/>
      <c r="IKB15"/>
      <c r="IKC15"/>
      <c r="IKD15"/>
      <c r="IKE15"/>
      <c r="IKF15"/>
      <c r="IKG15"/>
      <c r="IKH15"/>
      <c r="IKI15"/>
      <c r="IKJ15"/>
      <c r="IKK15"/>
      <c r="IKL15"/>
      <c r="IKM15"/>
      <c r="IKN15"/>
      <c r="IKO15"/>
      <c r="IKP15"/>
      <c r="IKQ15"/>
      <c r="IKR15"/>
      <c r="IKS15"/>
      <c r="IKT15"/>
      <c r="IKU15"/>
      <c r="IKV15"/>
      <c r="IKW15"/>
      <c r="IKX15"/>
      <c r="IKY15"/>
      <c r="IKZ15"/>
      <c r="ILA15"/>
      <c r="ILB15"/>
      <c r="ILC15"/>
      <c r="ILD15"/>
      <c r="ILE15"/>
      <c r="ILF15"/>
      <c r="ILG15"/>
      <c r="ILH15"/>
      <c r="ILI15"/>
      <c r="ILJ15"/>
      <c r="ILK15"/>
      <c r="ILL15"/>
      <c r="ILM15"/>
      <c r="ILN15"/>
      <c r="ILO15"/>
      <c r="ILP15"/>
      <c r="ILQ15"/>
      <c r="ILR15"/>
      <c r="ILS15"/>
      <c r="ILT15"/>
      <c r="ILU15"/>
      <c r="ILV15"/>
      <c r="ILW15"/>
      <c r="ILX15"/>
      <c r="ILY15"/>
      <c r="ILZ15"/>
      <c r="IMA15"/>
      <c r="IMB15"/>
      <c r="IMC15"/>
      <c r="IMD15"/>
      <c r="IME15"/>
      <c r="IMF15"/>
      <c r="IMG15"/>
      <c r="IMH15"/>
      <c r="IMI15"/>
      <c r="IMJ15"/>
      <c r="IMK15"/>
      <c r="IML15"/>
      <c r="IMM15"/>
      <c r="IMN15"/>
      <c r="IMO15"/>
      <c r="IMP15"/>
      <c r="IMQ15"/>
      <c r="IMR15"/>
      <c r="IMS15"/>
      <c r="IMT15"/>
      <c r="IMU15"/>
      <c r="IMV15"/>
      <c r="IMW15"/>
      <c r="IMX15"/>
      <c r="IMY15"/>
      <c r="IMZ15"/>
      <c r="INA15"/>
      <c r="INB15"/>
      <c r="INC15"/>
      <c r="IND15"/>
      <c r="INE15"/>
      <c r="INF15"/>
      <c r="ING15"/>
      <c r="INH15"/>
      <c r="INI15"/>
      <c r="INJ15"/>
      <c r="INK15"/>
      <c r="INL15"/>
      <c r="INM15"/>
      <c r="INN15"/>
      <c r="INO15"/>
      <c r="INP15"/>
      <c r="INQ15"/>
      <c r="INR15"/>
      <c r="INS15"/>
      <c r="INT15"/>
      <c r="INU15"/>
      <c r="INV15"/>
      <c r="INW15"/>
      <c r="INX15"/>
      <c r="INY15"/>
      <c r="INZ15"/>
      <c r="IOA15"/>
      <c r="IOB15"/>
      <c r="IOC15"/>
      <c r="IOD15"/>
      <c r="IOE15"/>
      <c r="IOF15"/>
      <c r="IOG15"/>
      <c r="IOH15"/>
      <c r="IOI15"/>
      <c r="IOJ15"/>
      <c r="IOK15"/>
      <c r="IOL15"/>
      <c r="IOM15"/>
      <c r="ION15"/>
      <c r="IOO15"/>
      <c r="IOP15"/>
      <c r="IOQ15"/>
      <c r="IOR15"/>
      <c r="IOS15"/>
      <c r="IOT15"/>
      <c r="IOU15"/>
      <c r="IOV15"/>
      <c r="IOW15"/>
      <c r="IOX15"/>
      <c r="IOY15"/>
      <c r="IOZ15"/>
      <c r="IPA15"/>
      <c r="IPB15"/>
      <c r="IPC15"/>
      <c r="IPD15"/>
      <c r="IPE15"/>
      <c r="IPF15"/>
      <c r="IPG15"/>
      <c r="IPH15"/>
      <c r="IPI15"/>
      <c r="IPJ15"/>
      <c r="IPK15"/>
      <c r="IPL15"/>
      <c r="IPM15"/>
      <c r="IPN15"/>
      <c r="IPO15"/>
      <c r="IPP15"/>
      <c r="IPQ15"/>
      <c r="IPR15"/>
      <c r="IPS15"/>
      <c r="IPT15"/>
      <c r="IPU15"/>
      <c r="IPV15"/>
      <c r="IPW15"/>
      <c r="IPX15"/>
      <c r="IPY15"/>
      <c r="IPZ15"/>
      <c r="IQA15"/>
      <c r="IQB15"/>
      <c r="IQC15"/>
      <c r="IQD15"/>
      <c r="IQE15"/>
      <c r="IQF15"/>
      <c r="IQG15"/>
      <c r="IQH15"/>
      <c r="IQI15"/>
      <c r="IQJ15"/>
      <c r="IQK15"/>
      <c r="IQL15"/>
      <c r="IQM15"/>
      <c r="IQN15"/>
      <c r="IQO15"/>
      <c r="IQP15"/>
      <c r="IQQ15"/>
      <c r="IQR15"/>
      <c r="IQS15"/>
      <c r="IQT15"/>
      <c r="IQU15"/>
      <c r="IQV15"/>
      <c r="IQW15"/>
      <c r="IQX15"/>
      <c r="IQY15"/>
      <c r="IQZ15"/>
      <c r="IRA15"/>
      <c r="IRB15"/>
      <c r="IRC15"/>
      <c r="IRD15"/>
      <c r="IRE15"/>
      <c r="IRF15"/>
      <c r="IRG15"/>
      <c r="IRH15"/>
      <c r="IRI15"/>
      <c r="IRJ15"/>
      <c r="IRK15"/>
      <c r="IRL15"/>
      <c r="IRM15"/>
      <c r="IRN15"/>
      <c r="IRO15"/>
      <c r="IRP15"/>
      <c r="IRQ15"/>
      <c r="IRR15"/>
      <c r="IRS15"/>
      <c r="IRT15"/>
      <c r="IRU15"/>
      <c r="IRV15"/>
      <c r="IRW15"/>
      <c r="IRX15"/>
      <c r="IRY15"/>
      <c r="IRZ15"/>
      <c r="ISA15"/>
      <c r="ISB15"/>
      <c r="ISC15"/>
      <c r="ISD15"/>
      <c r="ISE15"/>
      <c r="ISF15"/>
      <c r="ISG15"/>
      <c r="ISH15"/>
      <c r="ISI15"/>
      <c r="ISJ15"/>
      <c r="ISK15"/>
      <c r="ISL15"/>
      <c r="ISM15"/>
      <c r="ISN15"/>
      <c r="ISO15"/>
      <c r="ISP15"/>
      <c r="ISQ15"/>
      <c r="ISR15"/>
      <c r="ISS15"/>
      <c r="IST15"/>
      <c r="ISU15"/>
      <c r="ISV15"/>
      <c r="ISW15"/>
      <c r="ISX15"/>
      <c r="ISY15"/>
      <c r="ISZ15"/>
      <c r="ITA15"/>
      <c r="ITB15"/>
      <c r="ITC15"/>
      <c r="ITD15"/>
      <c r="ITE15"/>
      <c r="ITF15"/>
      <c r="ITG15"/>
      <c r="ITH15"/>
      <c r="ITI15"/>
      <c r="ITJ15"/>
      <c r="ITK15"/>
      <c r="ITL15"/>
      <c r="ITM15"/>
      <c r="ITN15"/>
      <c r="ITO15"/>
      <c r="ITP15"/>
      <c r="ITQ15"/>
      <c r="ITR15"/>
      <c r="ITS15"/>
      <c r="ITT15"/>
      <c r="ITU15"/>
      <c r="ITV15"/>
      <c r="ITW15"/>
      <c r="ITX15"/>
      <c r="ITY15"/>
      <c r="ITZ15"/>
      <c r="IUA15"/>
      <c r="IUB15"/>
      <c r="IUC15"/>
      <c r="IUD15"/>
      <c r="IUE15"/>
      <c r="IUF15"/>
      <c r="IUG15"/>
      <c r="IUH15"/>
      <c r="IUI15"/>
      <c r="IUJ15"/>
      <c r="IUK15"/>
      <c r="IUL15"/>
      <c r="IUM15"/>
      <c r="IUN15"/>
      <c r="IUO15"/>
      <c r="IUP15"/>
      <c r="IUQ15"/>
      <c r="IUR15"/>
      <c r="IUS15"/>
      <c r="IUT15"/>
      <c r="IUU15"/>
      <c r="IUV15"/>
      <c r="IUW15"/>
      <c r="IUX15"/>
      <c r="IUY15"/>
      <c r="IUZ15"/>
      <c r="IVA15"/>
      <c r="IVB15"/>
      <c r="IVC15"/>
      <c r="IVD15"/>
      <c r="IVE15"/>
      <c r="IVF15"/>
      <c r="IVG15"/>
      <c r="IVH15"/>
      <c r="IVI15"/>
      <c r="IVJ15"/>
      <c r="IVK15"/>
      <c r="IVL15"/>
      <c r="IVM15"/>
      <c r="IVN15"/>
      <c r="IVO15"/>
      <c r="IVP15"/>
      <c r="IVQ15"/>
      <c r="IVR15"/>
      <c r="IVS15"/>
      <c r="IVT15"/>
      <c r="IVU15"/>
      <c r="IVV15"/>
      <c r="IVW15"/>
      <c r="IVX15"/>
      <c r="IVY15"/>
      <c r="IVZ15"/>
      <c r="IWA15"/>
      <c r="IWB15"/>
      <c r="IWC15"/>
      <c r="IWD15"/>
      <c r="IWE15"/>
      <c r="IWF15"/>
      <c r="IWG15"/>
      <c r="IWH15"/>
      <c r="IWI15"/>
      <c r="IWJ15"/>
      <c r="IWK15"/>
      <c r="IWL15"/>
      <c r="IWM15"/>
      <c r="IWN15"/>
      <c r="IWO15"/>
      <c r="IWP15"/>
      <c r="IWQ15"/>
      <c r="IWR15"/>
      <c r="IWS15"/>
      <c r="IWT15"/>
      <c r="IWU15"/>
      <c r="IWV15"/>
      <c r="IWW15"/>
      <c r="IWX15"/>
      <c r="IWY15"/>
      <c r="IWZ15"/>
      <c r="IXA15"/>
      <c r="IXB15"/>
      <c r="IXC15"/>
      <c r="IXD15"/>
      <c r="IXE15"/>
      <c r="IXF15"/>
      <c r="IXG15"/>
      <c r="IXH15"/>
      <c r="IXI15"/>
      <c r="IXJ15"/>
      <c r="IXK15"/>
      <c r="IXL15"/>
      <c r="IXM15"/>
      <c r="IXN15"/>
      <c r="IXO15"/>
      <c r="IXP15"/>
      <c r="IXQ15"/>
      <c r="IXR15"/>
      <c r="IXS15"/>
      <c r="IXT15"/>
      <c r="IXU15"/>
      <c r="IXV15"/>
      <c r="IXW15"/>
      <c r="IXX15"/>
      <c r="IXY15"/>
      <c r="IXZ15"/>
      <c r="IYA15"/>
      <c r="IYB15"/>
      <c r="IYC15"/>
      <c r="IYD15"/>
      <c r="IYE15"/>
      <c r="IYF15"/>
      <c r="IYG15"/>
      <c r="IYH15"/>
      <c r="IYI15"/>
      <c r="IYJ15"/>
      <c r="IYK15"/>
      <c r="IYL15"/>
      <c r="IYM15"/>
      <c r="IYN15"/>
      <c r="IYO15"/>
      <c r="IYP15"/>
      <c r="IYQ15"/>
      <c r="IYR15"/>
      <c r="IYS15"/>
      <c r="IYT15"/>
      <c r="IYU15"/>
      <c r="IYV15"/>
      <c r="IYW15"/>
      <c r="IYX15"/>
      <c r="IYY15"/>
      <c r="IYZ15"/>
      <c r="IZA15"/>
      <c r="IZB15"/>
      <c r="IZC15"/>
      <c r="IZD15"/>
      <c r="IZE15"/>
      <c r="IZF15"/>
      <c r="IZG15"/>
      <c r="IZH15"/>
      <c r="IZI15"/>
      <c r="IZJ15"/>
      <c r="IZK15"/>
      <c r="IZL15"/>
      <c r="IZM15"/>
      <c r="IZN15"/>
      <c r="IZO15"/>
      <c r="IZP15"/>
      <c r="IZQ15"/>
      <c r="IZR15"/>
      <c r="IZS15"/>
      <c r="IZT15"/>
      <c r="IZU15"/>
      <c r="IZV15"/>
      <c r="IZW15"/>
      <c r="IZX15"/>
      <c r="IZY15"/>
      <c r="IZZ15"/>
      <c r="JAA15"/>
      <c r="JAB15"/>
      <c r="JAC15"/>
      <c r="JAD15"/>
      <c r="JAE15"/>
      <c r="JAF15"/>
      <c r="JAG15"/>
      <c r="JAH15"/>
      <c r="JAI15"/>
      <c r="JAJ15"/>
      <c r="JAK15"/>
      <c r="JAL15"/>
      <c r="JAM15"/>
      <c r="JAN15"/>
      <c r="JAO15"/>
      <c r="JAP15"/>
      <c r="JAQ15"/>
      <c r="JAR15"/>
      <c r="JAS15"/>
      <c r="JAT15"/>
      <c r="JAU15"/>
      <c r="JAV15"/>
      <c r="JAW15"/>
      <c r="JAX15"/>
      <c r="JAY15"/>
      <c r="JAZ15"/>
      <c r="JBA15"/>
      <c r="JBB15"/>
      <c r="JBC15"/>
      <c r="JBD15"/>
      <c r="JBE15"/>
      <c r="JBF15"/>
      <c r="JBG15"/>
      <c r="JBH15"/>
      <c r="JBI15"/>
      <c r="JBJ15"/>
      <c r="JBK15"/>
      <c r="JBL15"/>
      <c r="JBM15"/>
      <c r="JBN15"/>
      <c r="JBO15"/>
      <c r="JBP15"/>
      <c r="JBQ15"/>
      <c r="JBR15"/>
      <c r="JBS15"/>
      <c r="JBT15"/>
      <c r="JBU15"/>
      <c r="JBV15"/>
      <c r="JBW15"/>
      <c r="JBX15"/>
      <c r="JBY15"/>
      <c r="JBZ15"/>
      <c r="JCA15"/>
      <c r="JCB15"/>
      <c r="JCC15"/>
      <c r="JCD15"/>
      <c r="JCE15"/>
      <c r="JCF15"/>
      <c r="JCG15"/>
      <c r="JCH15"/>
      <c r="JCI15"/>
      <c r="JCJ15"/>
      <c r="JCK15"/>
      <c r="JCL15"/>
      <c r="JCM15"/>
      <c r="JCN15"/>
      <c r="JCO15"/>
      <c r="JCP15"/>
      <c r="JCQ15"/>
      <c r="JCR15"/>
      <c r="JCS15"/>
      <c r="JCT15"/>
      <c r="JCU15"/>
      <c r="JCV15"/>
      <c r="JCW15"/>
      <c r="JCX15"/>
      <c r="JCY15"/>
      <c r="JCZ15"/>
      <c r="JDA15"/>
      <c r="JDB15"/>
      <c r="JDC15"/>
      <c r="JDD15"/>
      <c r="JDE15"/>
      <c r="JDF15"/>
      <c r="JDG15"/>
      <c r="JDH15"/>
      <c r="JDI15"/>
      <c r="JDJ15"/>
      <c r="JDK15"/>
      <c r="JDL15"/>
      <c r="JDM15"/>
      <c r="JDN15"/>
      <c r="JDO15"/>
      <c r="JDP15"/>
      <c r="JDQ15"/>
      <c r="JDR15"/>
      <c r="JDS15"/>
      <c r="JDT15"/>
      <c r="JDU15"/>
      <c r="JDV15"/>
      <c r="JDW15"/>
      <c r="JDX15"/>
      <c r="JDY15"/>
      <c r="JDZ15"/>
      <c r="JEA15"/>
      <c r="JEB15"/>
      <c r="JEC15"/>
      <c r="JED15"/>
      <c r="JEE15"/>
      <c r="JEF15"/>
      <c r="JEG15"/>
      <c r="JEH15"/>
      <c r="JEI15"/>
      <c r="JEJ15"/>
      <c r="JEK15"/>
      <c r="JEL15"/>
      <c r="JEM15"/>
      <c r="JEN15"/>
      <c r="JEO15"/>
      <c r="JEP15"/>
      <c r="JEQ15"/>
      <c r="JER15"/>
      <c r="JES15"/>
      <c r="JET15"/>
      <c r="JEU15"/>
      <c r="JEV15"/>
      <c r="JEW15"/>
      <c r="JEX15"/>
      <c r="JEY15"/>
      <c r="JEZ15"/>
      <c r="JFA15"/>
      <c r="JFB15"/>
      <c r="JFC15"/>
      <c r="JFD15"/>
      <c r="JFE15"/>
      <c r="JFF15"/>
      <c r="JFG15"/>
      <c r="JFH15"/>
      <c r="JFI15"/>
      <c r="JFJ15"/>
      <c r="JFK15"/>
      <c r="JFL15"/>
      <c r="JFM15"/>
      <c r="JFN15"/>
      <c r="JFO15"/>
      <c r="JFP15"/>
      <c r="JFQ15"/>
      <c r="JFR15"/>
      <c r="JFS15"/>
      <c r="JFT15"/>
      <c r="JFU15"/>
      <c r="JFV15"/>
      <c r="JFW15"/>
      <c r="JFX15"/>
      <c r="JFY15"/>
      <c r="JFZ15"/>
      <c r="JGA15"/>
      <c r="JGB15"/>
      <c r="JGC15"/>
      <c r="JGD15"/>
      <c r="JGE15"/>
      <c r="JGF15"/>
      <c r="JGG15"/>
      <c r="JGH15"/>
      <c r="JGI15"/>
      <c r="JGJ15"/>
      <c r="JGK15"/>
      <c r="JGL15"/>
      <c r="JGM15"/>
      <c r="JGN15"/>
      <c r="JGO15"/>
      <c r="JGP15"/>
      <c r="JGQ15"/>
      <c r="JGR15"/>
      <c r="JGS15"/>
      <c r="JGT15"/>
      <c r="JGU15"/>
      <c r="JGV15"/>
      <c r="JGW15"/>
      <c r="JGX15"/>
      <c r="JGY15"/>
      <c r="JGZ15"/>
      <c r="JHA15"/>
      <c r="JHB15"/>
      <c r="JHC15"/>
      <c r="JHD15"/>
      <c r="JHE15"/>
      <c r="JHF15"/>
      <c r="JHG15"/>
      <c r="JHH15"/>
      <c r="JHI15"/>
      <c r="JHJ15"/>
      <c r="JHK15"/>
      <c r="JHL15"/>
      <c r="JHM15"/>
      <c r="JHN15"/>
      <c r="JHO15"/>
      <c r="JHP15"/>
      <c r="JHQ15"/>
      <c r="JHR15"/>
      <c r="JHS15"/>
      <c r="JHT15"/>
      <c r="JHU15"/>
      <c r="JHV15"/>
      <c r="JHW15"/>
      <c r="JHX15"/>
      <c r="JHY15"/>
      <c r="JHZ15"/>
      <c r="JIA15"/>
      <c r="JIB15"/>
      <c r="JIC15"/>
      <c r="JID15"/>
      <c r="JIE15"/>
      <c r="JIF15"/>
      <c r="JIG15"/>
      <c r="JIH15"/>
      <c r="JII15"/>
      <c r="JIJ15"/>
      <c r="JIK15"/>
      <c r="JIL15"/>
      <c r="JIM15"/>
      <c r="JIN15"/>
      <c r="JIO15"/>
      <c r="JIP15"/>
      <c r="JIQ15"/>
      <c r="JIR15"/>
      <c r="JIS15"/>
      <c r="JIT15"/>
      <c r="JIU15"/>
      <c r="JIV15"/>
      <c r="JIW15"/>
      <c r="JIX15"/>
      <c r="JIY15"/>
      <c r="JIZ15"/>
      <c r="JJA15"/>
      <c r="JJB15"/>
      <c r="JJC15"/>
      <c r="JJD15"/>
      <c r="JJE15"/>
      <c r="JJF15"/>
      <c r="JJG15"/>
      <c r="JJH15"/>
      <c r="JJI15"/>
      <c r="JJJ15"/>
      <c r="JJK15"/>
      <c r="JJL15"/>
      <c r="JJM15"/>
      <c r="JJN15"/>
      <c r="JJO15"/>
      <c r="JJP15"/>
      <c r="JJQ15"/>
      <c r="JJR15"/>
      <c r="JJS15"/>
      <c r="JJT15"/>
      <c r="JJU15"/>
      <c r="JJV15"/>
      <c r="JJW15"/>
      <c r="JJX15"/>
      <c r="JJY15"/>
      <c r="JJZ15"/>
      <c r="JKA15"/>
      <c r="JKB15"/>
      <c r="JKC15"/>
      <c r="JKD15"/>
      <c r="JKE15"/>
      <c r="JKF15"/>
      <c r="JKG15"/>
      <c r="JKH15"/>
      <c r="JKI15"/>
      <c r="JKJ15"/>
      <c r="JKK15"/>
      <c r="JKL15"/>
      <c r="JKM15"/>
      <c r="JKN15"/>
      <c r="JKO15"/>
      <c r="JKP15"/>
      <c r="JKQ15"/>
      <c r="JKR15"/>
      <c r="JKS15"/>
      <c r="JKT15"/>
      <c r="JKU15"/>
      <c r="JKV15"/>
      <c r="JKW15"/>
      <c r="JKX15"/>
      <c r="JKY15"/>
      <c r="JKZ15"/>
      <c r="JLA15"/>
      <c r="JLB15"/>
      <c r="JLC15"/>
      <c r="JLD15"/>
      <c r="JLE15"/>
      <c r="JLF15"/>
      <c r="JLG15"/>
      <c r="JLH15"/>
      <c r="JLI15"/>
      <c r="JLJ15"/>
      <c r="JLK15"/>
      <c r="JLL15"/>
      <c r="JLM15"/>
      <c r="JLN15"/>
      <c r="JLO15"/>
      <c r="JLP15"/>
      <c r="JLQ15"/>
      <c r="JLR15"/>
      <c r="JLS15"/>
      <c r="JLT15"/>
      <c r="JLU15"/>
      <c r="JLV15"/>
      <c r="JLW15"/>
      <c r="JLX15"/>
      <c r="JLY15"/>
      <c r="JLZ15"/>
      <c r="JMA15"/>
      <c r="JMB15"/>
      <c r="JMC15"/>
      <c r="JMD15"/>
      <c r="JME15"/>
      <c r="JMF15"/>
      <c r="JMG15"/>
      <c r="JMH15"/>
      <c r="JMI15"/>
      <c r="JMJ15"/>
      <c r="JMK15"/>
      <c r="JML15"/>
      <c r="JMM15"/>
      <c r="JMN15"/>
      <c r="JMO15"/>
      <c r="JMP15"/>
      <c r="JMQ15"/>
      <c r="JMR15"/>
      <c r="JMS15"/>
      <c r="JMT15"/>
      <c r="JMU15"/>
      <c r="JMV15"/>
      <c r="JMW15"/>
      <c r="JMX15"/>
      <c r="JMY15"/>
      <c r="JMZ15"/>
      <c r="JNA15"/>
      <c r="JNB15"/>
      <c r="JNC15"/>
      <c r="JND15"/>
      <c r="JNE15"/>
      <c r="JNF15"/>
      <c r="JNG15"/>
      <c r="JNH15"/>
      <c r="JNI15"/>
      <c r="JNJ15"/>
      <c r="JNK15"/>
      <c r="JNL15"/>
      <c r="JNM15"/>
      <c r="JNN15"/>
      <c r="JNO15"/>
      <c r="JNP15"/>
      <c r="JNQ15"/>
      <c r="JNR15"/>
      <c r="JNS15"/>
      <c r="JNT15"/>
      <c r="JNU15"/>
      <c r="JNV15"/>
      <c r="JNW15"/>
      <c r="JNX15"/>
      <c r="JNY15"/>
      <c r="JNZ15"/>
      <c r="JOA15"/>
      <c r="JOB15"/>
      <c r="JOC15"/>
      <c r="JOD15"/>
      <c r="JOE15"/>
      <c r="JOF15"/>
      <c r="JOG15"/>
      <c r="JOH15"/>
      <c r="JOI15"/>
      <c r="JOJ15"/>
      <c r="JOK15"/>
      <c r="JOL15"/>
      <c r="JOM15"/>
      <c r="JON15"/>
      <c r="JOO15"/>
      <c r="JOP15"/>
      <c r="JOQ15"/>
      <c r="JOR15"/>
      <c r="JOS15"/>
      <c r="JOT15"/>
      <c r="JOU15"/>
      <c r="JOV15"/>
      <c r="JOW15"/>
      <c r="JOX15"/>
      <c r="JOY15"/>
      <c r="JOZ15"/>
      <c r="JPA15"/>
      <c r="JPB15"/>
      <c r="JPC15"/>
      <c r="JPD15"/>
      <c r="JPE15"/>
      <c r="JPF15"/>
      <c r="JPG15"/>
      <c r="JPH15"/>
      <c r="JPI15"/>
      <c r="JPJ15"/>
      <c r="JPK15"/>
      <c r="JPL15"/>
      <c r="JPM15"/>
      <c r="JPN15"/>
      <c r="JPO15"/>
      <c r="JPP15"/>
      <c r="JPQ15"/>
      <c r="JPR15"/>
      <c r="JPS15"/>
      <c r="JPT15"/>
      <c r="JPU15"/>
      <c r="JPV15"/>
      <c r="JPW15"/>
      <c r="JPX15"/>
      <c r="JPY15"/>
      <c r="JPZ15"/>
      <c r="JQA15"/>
      <c r="JQB15"/>
      <c r="JQC15"/>
      <c r="JQD15"/>
      <c r="JQE15"/>
      <c r="JQF15"/>
      <c r="JQG15"/>
      <c r="JQH15"/>
      <c r="JQI15"/>
      <c r="JQJ15"/>
      <c r="JQK15"/>
      <c r="JQL15"/>
      <c r="JQM15"/>
      <c r="JQN15"/>
      <c r="JQO15"/>
      <c r="JQP15"/>
      <c r="JQQ15"/>
      <c r="JQR15"/>
      <c r="JQS15"/>
      <c r="JQT15"/>
      <c r="JQU15"/>
      <c r="JQV15"/>
      <c r="JQW15"/>
      <c r="JQX15"/>
      <c r="JQY15"/>
      <c r="JQZ15"/>
      <c r="JRA15"/>
      <c r="JRB15"/>
      <c r="JRC15"/>
      <c r="JRD15"/>
      <c r="JRE15"/>
      <c r="JRF15"/>
      <c r="JRG15"/>
      <c r="JRH15"/>
      <c r="JRI15"/>
      <c r="JRJ15"/>
      <c r="JRK15"/>
      <c r="JRL15"/>
      <c r="JRM15"/>
      <c r="JRN15"/>
      <c r="JRO15"/>
      <c r="JRP15"/>
      <c r="JRQ15"/>
      <c r="JRR15"/>
      <c r="JRS15"/>
      <c r="JRT15"/>
      <c r="JRU15"/>
      <c r="JRV15"/>
      <c r="JRW15"/>
      <c r="JRX15"/>
      <c r="JRY15"/>
      <c r="JRZ15"/>
      <c r="JSA15"/>
      <c r="JSB15"/>
      <c r="JSC15"/>
      <c r="JSD15"/>
      <c r="JSE15"/>
      <c r="JSF15"/>
      <c r="JSG15"/>
      <c r="JSH15"/>
      <c r="JSI15"/>
      <c r="JSJ15"/>
      <c r="JSK15"/>
      <c r="JSL15"/>
      <c r="JSM15"/>
      <c r="JSN15"/>
      <c r="JSO15"/>
      <c r="JSP15"/>
      <c r="JSQ15"/>
      <c r="JSR15"/>
      <c r="JSS15"/>
      <c r="JST15"/>
      <c r="JSU15"/>
      <c r="JSV15"/>
      <c r="JSW15"/>
      <c r="JSX15"/>
      <c r="JSY15"/>
      <c r="JSZ15"/>
      <c r="JTA15"/>
      <c r="JTB15"/>
      <c r="JTC15"/>
      <c r="JTD15"/>
      <c r="JTE15"/>
      <c r="JTF15"/>
      <c r="JTG15"/>
      <c r="JTH15"/>
      <c r="JTI15"/>
      <c r="JTJ15"/>
      <c r="JTK15"/>
      <c r="JTL15"/>
      <c r="JTM15"/>
      <c r="JTN15"/>
      <c r="JTO15"/>
      <c r="JTP15"/>
      <c r="JTQ15"/>
      <c r="JTR15"/>
      <c r="JTS15"/>
      <c r="JTT15"/>
      <c r="JTU15"/>
      <c r="JTV15"/>
      <c r="JTW15"/>
      <c r="JTX15"/>
      <c r="JTY15"/>
      <c r="JTZ15"/>
      <c r="JUA15"/>
      <c r="JUB15"/>
      <c r="JUC15"/>
      <c r="JUD15"/>
      <c r="JUE15"/>
      <c r="JUF15"/>
      <c r="JUG15"/>
      <c r="JUH15"/>
      <c r="JUI15"/>
      <c r="JUJ15"/>
      <c r="JUK15"/>
      <c r="JUL15"/>
      <c r="JUM15"/>
      <c r="JUN15"/>
      <c r="JUO15"/>
      <c r="JUP15"/>
      <c r="JUQ15"/>
      <c r="JUR15"/>
      <c r="JUS15"/>
      <c r="JUT15"/>
      <c r="JUU15"/>
      <c r="JUV15"/>
      <c r="JUW15"/>
      <c r="JUX15"/>
      <c r="JUY15"/>
      <c r="JUZ15"/>
      <c r="JVA15"/>
      <c r="JVB15"/>
      <c r="JVC15"/>
      <c r="JVD15"/>
      <c r="JVE15"/>
      <c r="JVF15"/>
      <c r="JVG15"/>
      <c r="JVH15"/>
      <c r="JVI15"/>
      <c r="JVJ15"/>
      <c r="JVK15"/>
      <c r="JVL15"/>
      <c r="JVM15"/>
      <c r="JVN15"/>
      <c r="JVO15"/>
      <c r="JVP15"/>
      <c r="JVQ15"/>
      <c r="JVR15"/>
      <c r="JVS15"/>
      <c r="JVT15"/>
      <c r="JVU15"/>
      <c r="JVV15"/>
      <c r="JVW15"/>
      <c r="JVX15"/>
      <c r="JVY15"/>
      <c r="JVZ15"/>
      <c r="JWA15"/>
      <c r="JWB15"/>
      <c r="JWC15"/>
      <c r="JWD15"/>
      <c r="JWE15"/>
      <c r="JWF15"/>
      <c r="JWG15"/>
      <c r="JWH15"/>
      <c r="JWI15"/>
      <c r="JWJ15"/>
      <c r="JWK15"/>
      <c r="JWL15"/>
      <c r="JWM15"/>
      <c r="JWN15"/>
      <c r="JWO15"/>
      <c r="JWP15"/>
      <c r="JWQ15"/>
      <c r="JWR15"/>
      <c r="JWS15"/>
      <c r="JWT15"/>
      <c r="JWU15"/>
      <c r="JWV15"/>
      <c r="JWW15"/>
      <c r="JWX15"/>
      <c r="JWY15"/>
      <c r="JWZ15"/>
      <c r="JXA15"/>
      <c r="JXB15"/>
      <c r="JXC15"/>
      <c r="JXD15"/>
      <c r="JXE15"/>
      <c r="JXF15"/>
      <c r="JXG15"/>
      <c r="JXH15"/>
      <c r="JXI15"/>
      <c r="JXJ15"/>
      <c r="JXK15"/>
      <c r="JXL15"/>
      <c r="JXM15"/>
      <c r="JXN15"/>
      <c r="JXO15"/>
      <c r="JXP15"/>
      <c r="JXQ15"/>
      <c r="JXR15"/>
      <c r="JXS15"/>
      <c r="JXT15"/>
      <c r="JXU15"/>
      <c r="JXV15"/>
      <c r="JXW15"/>
      <c r="JXX15"/>
      <c r="JXY15"/>
      <c r="JXZ15"/>
      <c r="JYA15"/>
      <c r="JYB15"/>
      <c r="JYC15"/>
      <c r="JYD15"/>
      <c r="JYE15"/>
      <c r="JYF15"/>
      <c r="JYG15"/>
      <c r="JYH15"/>
      <c r="JYI15"/>
      <c r="JYJ15"/>
      <c r="JYK15"/>
      <c r="JYL15"/>
      <c r="JYM15"/>
      <c r="JYN15"/>
      <c r="JYO15"/>
      <c r="JYP15"/>
      <c r="JYQ15"/>
      <c r="JYR15"/>
      <c r="JYS15"/>
      <c r="JYT15"/>
      <c r="JYU15"/>
      <c r="JYV15"/>
      <c r="JYW15"/>
      <c r="JYX15"/>
      <c r="JYY15"/>
      <c r="JYZ15"/>
      <c r="JZA15"/>
      <c r="JZB15"/>
      <c r="JZC15"/>
      <c r="JZD15"/>
      <c r="JZE15"/>
      <c r="JZF15"/>
      <c r="JZG15"/>
      <c r="JZH15"/>
      <c r="JZI15"/>
      <c r="JZJ15"/>
      <c r="JZK15"/>
      <c r="JZL15"/>
      <c r="JZM15"/>
      <c r="JZN15"/>
      <c r="JZO15"/>
      <c r="JZP15"/>
      <c r="JZQ15"/>
      <c r="JZR15"/>
      <c r="JZS15"/>
      <c r="JZT15"/>
      <c r="JZU15"/>
      <c r="JZV15"/>
      <c r="JZW15"/>
      <c r="JZX15"/>
      <c r="JZY15"/>
      <c r="JZZ15"/>
      <c r="KAA15"/>
      <c r="KAB15"/>
      <c r="KAC15"/>
      <c r="KAD15"/>
      <c r="KAE15"/>
      <c r="KAF15"/>
      <c r="KAG15"/>
      <c r="KAH15"/>
      <c r="KAI15"/>
      <c r="KAJ15"/>
      <c r="KAK15"/>
      <c r="KAL15"/>
      <c r="KAM15"/>
      <c r="KAN15"/>
      <c r="KAO15"/>
      <c r="KAP15"/>
      <c r="KAQ15"/>
      <c r="KAR15"/>
      <c r="KAS15"/>
      <c r="KAT15"/>
      <c r="KAU15"/>
      <c r="KAV15"/>
      <c r="KAW15"/>
      <c r="KAX15"/>
      <c r="KAY15"/>
      <c r="KAZ15"/>
      <c r="KBA15"/>
      <c r="KBB15"/>
      <c r="KBC15"/>
      <c r="KBD15"/>
      <c r="KBE15"/>
      <c r="KBF15"/>
      <c r="KBG15"/>
      <c r="KBH15"/>
      <c r="KBI15"/>
      <c r="KBJ15"/>
      <c r="KBK15"/>
      <c r="KBL15"/>
      <c r="KBM15"/>
      <c r="KBN15"/>
      <c r="KBO15"/>
      <c r="KBP15"/>
      <c r="KBQ15"/>
      <c r="KBR15"/>
      <c r="KBS15"/>
      <c r="KBT15"/>
      <c r="KBU15"/>
      <c r="KBV15"/>
      <c r="KBW15"/>
      <c r="KBX15"/>
      <c r="KBY15"/>
      <c r="KBZ15"/>
      <c r="KCA15"/>
      <c r="KCB15"/>
      <c r="KCC15"/>
      <c r="KCD15"/>
      <c r="KCE15"/>
      <c r="KCF15"/>
      <c r="KCG15"/>
      <c r="KCH15"/>
      <c r="KCI15"/>
      <c r="KCJ15"/>
      <c r="KCK15"/>
      <c r="KCL15"/>
      <c r="KCM15"/>
      <c r="KCN15"/>
      <c r="KCO15"/>
      <c r="KCP15"/>
      <c r="KCQ15"/>
      <c r="KCR15"/>
      <c r="KCS15"/>
      <c r="KCT15"/>
      <c r="KCU15"/>
      <c r="KCV15"/>
      <c r="KCW15"/>
      <c r="KCX15"/>
      <c r="KCY15"/>
      <c r="KCZ15"/>
      <c r="KDA15"/>
      <c r="KDB15"/>
      <c r="KDC15"/>
      <c r="KDD15"/>
      <c r="KDE15"/>
      <c r="KDF15"/>
      <c r="KDG15"/>
      <c r="KDH15"/>
      <c r="KDI15"/>
      <c r="KDJ15"/>
      <c r="KDK15"/>
      <c r="KDL15"/>
      <c r="KDM15"/>
      <c r="KDN15"/>
      <c r="KDO15"/>
      <c r="KDP15"/>
      <c r="KDQ15"/>
      <c r="KDR15"/>
      <c r="KDS15"/>
      <c r="KDT15"/>
      <c r="KDU15"/>
      <c r="KDV15"/>
      <c r="KDW15"/>
      <c r="KDX15"/>
      <c r="KDY15"/>
      <c r="KDZ15"/>
      <c r="KEA15"/>
      <c r="KEB15"/>
      <c r="KEC15"/>
      <c r="KED15"/>
      <c r="KEE15"/>
      <c r="KEF15"/>
      <c r="KEG15"/>
      <c r="KEH15"/>
      <c r="KEI15"/>
      <c r="KEJ15"/>
      <c r="KEK15"/>
      <c r="KEL15"/>
      <c r="KEM15"/>
      <c r="KEN15"/>
      <c r="KEO15"/>
      <c r="KEP15"/>
      <c r="KEQ15"/>
      <c r="KER15"/>
      <c r="KES15"/>
      <c r="KET15"/>
      <c r="KEU15"/>
      <c r="KEV15"/>
      <c r="KEW15"/>
      <c r="KEX15"/>
      <c r="KEY15"/>
      <c r="KEZ15"/>
      <c r="KFA15"/>
      <c r="KFB15"/>
      <c r="KFC15"/>
      <c r="KFD15"/>
      <c r="KFE15"/>
      <c r="KFF15"/>
      <c r="KFG15"/>
      <c r="KFH15"/>
      <c r="KFI15"/>
      <c r="KFJ15"/>
      <c r="KFK15"/>
      <c r="KFL15"/>
      <c r="KFM15"/>
      <c r="KFN15"/>
      <c r="KFO15"/>
      <c r="KFP15"/>
      <c r="KFQ15"/>
      <c r="KFR15"/>
      <c r="KFS15"/>
      <c r="KFT15"/>
      <c r="KFU15"/>
      <c r="KFV15"/>
      <c r="KFW15"/>
      <c r="KFX15"/>
      <c r="KFY15"/>
      <c r="KFZ15"/>
      <c r="KGA15"/>
      <c r="KGB15"/>
      <c r="KGC15"/>
      <c r="KGD15"/>
      <c r="KGE15"/>
      <c r="KGF15"/>
      <c r="KGG15"/>
      <c r="KGH15"/>
      <c r="KGI15"/>
      <c r="KGJ15"/>
      <c r="KGK15"/>
      <c r="KGL15"/>
      <c r="KGM15"/>
      <c r="KGN15"/>
      <c r="KGO15"/>
      <c r="KGP15"/>
      <c r="KGQ15"/>
      <c r="KGR15"/>
      <c r="KGS15"/>
      <c r="KGT15"/>
      <c r="KGU15"/>
      <c r="KGV15"/>
      <c r="KGW15"/>
      <c r="KGX15"/>
      <c r="KGY15"/>
      <c r="KGZ15"/>
      <c r="KHA15"/>
      <c r="KHB15"/>
      <c r="KHC15"/>
      <c r="KHD15"/>
      <c r="KHE15"/>
      <c r="KHF15"/>
      <c r="KHG15"/>
      <c r="KHH15"/>
      <c r="KHI15"/>
      <c r="KHJ15"/>
      <c r="KHK15"/>
      <c r="KHL15"/>
      <c r="KHM15"/>
      <c r="KHN15"/>
      <c r="KHO15"/>
      <c r="KHP15"/>
      <c r="KHQ15"/>
      <c r="KHR15"/>
      <c r="KHS15"/>
      <c r="KHT15"/>
      <c r="KHU15"/>
      <c r="KHV15"/>
      <c r="KHW15"/>
      <c r="KHX15"/>
      <c r="KHY15"/>
      <c r="KHZ15"/>
      <c r="KIA15"/>
      <c r="KIB15"/>
      <c r="KIC15"/>
      <c r="KID15"/>
      <c r="KIE15"/>
      <c r="KIF15"/>
      <c r="KIG15"/>
      <c r="KIH15"/>
      <c r="KII15"/>
      <c r="KIJ15"/>
      <c r="KIK15"/>
      <c r="KIL15"/>
      <c r="KIM15"/>
      <c r="KIN15"/>
      <c r="KIO15"/>
      <c r="KIP15"/>
      <c r="KIQ15"/>
      <c r="KIR15"/>
      <c r="KIS15"/>
      <c r="KIT15"/>
      <c r="KIU15"/>
      <c r="KIV15"/>
      <c r="KIW15"/>
      <c r="KIX15"/>
      <c r="KIY15"/>
      <c r="KIZ15"/>
      <c r="KJA15"/>
      <c r="KJB15"/>
      <c r="KJC15"/>
      <c r="KJD15"/>
      <c r="KJE15"/>
      <c r="KJF15"/>
      <c r="KJG15"/>
      <c r="KJH15"/>
      <c r="KJI15"/>
      <c r="KJJ15"/>
      <c r="KJK15"/>
      <c r="KJL15"/>
      <c r="KJM15"/>
      <c r="KJN15"/>
      <c r="KJO15"/>
      <c r="KJP15"/>
      <c r="KJQ15"/>
      <c r="KJR15"/>
      <c r="KJS15"/>
      <c r="KJT15"/>
      <c r="KJU15"/>
      <c r="KJV15"/>
      <c r="KJW15"/>
      <c r="KJX15"/>
      <c r="KJY15"/>
      <c r="KJZ15"/>
      <c r="KKA15"/>
      <c r="KKB15"/>
      <c r="KKC15"/>
      <c r="KKD15"/>
      <c r="KKE15"/>
      <c r="KKF15"/>
      <c r="KKG15"/>
      <c r="KKH15"/>
      <c r="KKI15"/>
      <c r="KKJ15"/>
      <c r="KKK15"/>
      <c r="KKL15"/>
      <c r="KKM15"/>
      <c r="KKN15"/>
      <c r="KKO15"/>
      <c r="KKP15"/>
      <c r="KKQ15"/>
      <c r="KKR15"/>
      <c r="KKS15"/>
      <c r="KKT15"/>
      <c r="KKU15"/>
      <c r="KKV15"/>
      <c r="KKW15"/>
      <c r="KKX15"/>
      <c r="KKY15"/>
      <c r="KKZ15"/>
      <c r="KLA15"/>
      <c r="KLB15"/>
      <c r="KLC15"/>
      <c r="KLD15"/>
      <c r="KLE15"/>
      <c r="KLF15"/>
      <c r="KLG15"/>
      <c r="KLH15"/>
      <c r="KLI15"/>
      <c r="KLJ15"/>
      <c r="KLK15"/>
      <c r="KLL15"/>
      <c r="KLM15"/>
      <c r="KLN15"/>
      <c r="KLO15"/>
      <c r="KLP15"/>
      <c r="KLQ15"/>
      <c r="KLR15"/>
      <c r="KLS15"/>
      <c r="KLT15"/>
      <c r="KLU15"/>
      <c r="KLV15"/>
      <c r="KLW15"/>
      <c r="KLX15"/>
      <c r="KLY15"/>
      <c r="KLZ15"/>
      <c r="KMA15"/>
      <c r="KMB15"/>
      <c r="KMC15"/>
      <c r="KMD15"/>
      <c r="KME15"/>
      <c r="KMF15"/>
      <c r="KMG15"/>
      <c r="KMH15"/>
      <c r="KMI15"/>
      <c r="KMJ15"/>
      <c r="KMK15"/>
      <c r="KML15"/>
      <c r="KMM15"/>
      <c r="KMN15"/>
      <c r="KMO15"/>
      <c r="KMP15"/>
      <c r="KMQ15"/>
      <c r="KMR15"/>
      <c r="KMS15"/>
      <c r="KMT15"/>
      <c r="KMU15"/>
      <c r="KMV15"/>
      <c r="KMW15"/>
      <c r="KMX15"/>
      <c r="KMY15"/>
      <c r="KMZ15"/>
      <c r="KNA15"/>
      <c r="KNB15"/>
      <c r="KNC15"/>
      <c r="KND15"/>
      <c r="KNE15"/>
      <c r="KNF15"/>
      <c r="KNG15"/>
      <c r="KNH15"/>
      <c r="KNI15"/>
      <c r="KNJ15"/>
      <c r="KNK15"/>
      <c r="KNL15"/>
      <c r="KNM15"/>
      <c r="KNN15"/>
      <c r="KNO15"/>
      <c r="KNP15"/>
      <c r="KNQ15"/>
      <c r="KNR15"/>
      <c r="KNS15"/>
      <c r="KNT15"/>
      <c r="KNU15"/>
      <c r="KNV15"/>
      <c r="KNW15"/>
      <c r="KNX15"/>
      <c r="KNY15"/>
      <c r="KNZ15"/>
      <c r="KOA15"/>
      <c r="KOB15"/>
      <c r="KOC15"/>
      <c r="KOD15"/>
      <c r="KOE15"/>
      <c r="KOF15"/>
      <c r="KOG15"/>
      <c r="KOH15"/>
      <c r="KOI15"/>
      <c r="KOJ15"/>
      <c r="KOK15"/>
      <c r="KOL15"/>
      <c r="KOM15"/>
      <c r="KON15"/>
      <c r="KOO15"/>
      <c r="KOP15"/>
      <c r="KOQ15"/>
      <c r="KOR15"/>
      <c r="KOS15"/>
      <c r="KOT15"/>
      <c r="KOU15"/>
      <c r="KOV15"/>
      <c r="KOW15"/>
      <c r="KOX15"/>
      <c r="KOY15"/>
      <c r="KOZ15"/>
      <c r="KPA15"/>
      <c r="KPB15"/>
      <c r="KPC15"/>
      <c r="KPD15"/>
      <c r="KPE15"/>
      <c r="KPF15"/>
      <c r="KPG15"/>
      <c r="KPH15"/>
      <c r="KPI15"/>
      <c r="KPJ15"/>
      <c r="KPK15"/>
      <c r="KPL15"/>
      <c r="KPM15"/>
      <c r="KPN15"/>
      <c r="KPO15"/>
      <c r="KPP15"/>
      <c r="KPQ15"/>
      <c r="KPR15"/>
      <c r="KPS15"/>
      <c r="KPT15"/>
      <c r="KPU15"/>
      <c r="KPV15"/>
      <c r="KPW15"/>
      <c r="KPX15"/>
      <c r="KPY15"/>
      <c r="KPZ15"/>
      <c r="KQA15"/>
      <c r="KQB15"/>
      <c r="KQC15"/>
      <c r="KQD15"/>
      <c r="KQE15"/>
      <c r="KQF15"/>
      <c r="KQG15"/>
      <c r="KQH15"/>
      <c r="KQI15"/>
      <c r="KQJ15"/>
      <c r="KQK15"/>
      <c r="KQL15"/>
      <c r="KQM15"/>
      <c r="KQN15"/>
      <c r="KQO15"/>
      <c r="KQP15"/>
      <c r="KQQ15"/>
      <c r="KQR15"/>
      <c r="KQS15"/>
      <c r="KQT15"/>
      <c r="KQU15"/>
      <c r="KQV15"/>
      <c r="KQW15"/>
      <c r="KQX15"/>
      <c r="KQY15"/>
      <c r="KQZ15"/>
      <c r="KRA15"/>
      <c r="KRB15"/>
      <c r="KRC15"/>
      <c r="KRD15"/>
      <c r="KRE15"/>
      <c r="KRF15"/>
      <c r="KRG15"/>
      <c r="KRH15"/>
      <c r="KRI15"/>
      <c r="KRJ15"/>
      <c r="KRK15"/>
      <c r="KRL15"/>
      <c r="KRM15"/>
      <c r="KRN15"/>
      <c r="KRO15"/>
      <c r="KRP15"/>
      <c r="KRQ15"/>
      <c r="KRR15"/>
      <c r="KRS15"/>
      <c r="KRT15"/>
      <c r="KRU15"/>
      <c r="KRV15"/>
      <c r="KRW15"/>
      <c r="KRX15"/>
      <c r="KRY15"/>
      <c r="KRZ15"/>
      <c r="KSA15"/>
      <c r="KSB15"/>
      <c r="KSC15"/>
      <c r="KSD15"/>
      <c r="KSE15"/>
      <c r="KSF15"/>
      <c r="KSG15"/>
      <c r="KSH15"/>
      <c r="KSI15"/>
      <c r="KSJ15"/>
      <c r="KSK15"/>
      <c r="KSL15"/>
      <c r="KSM15"/>
      <c r="KSN15"/>
      <c r="KSO15"/>
      <c r="KSP15"/>
      <c r="KSQ15"/>
      <c r="KSR15"/>
      <c r="KSS15"/>
      <c r="KST15"/>
      <c r="KSU15"/>
      <c r="KSV15"/>
      <c r="KSW15"/>
      <c r="KSX15"/>
      <c r="KSY15"/>
      <c r="KSZ15"/>
      <c r="KTA15"/>
      <c r="KTB15"/>
      <c r="KTC15"/>
      <c r="KTD15"/>
      <c r="KTE15"/>
      <c r="KTF15"/>
      <c r="KTG15"/>
      <c r="KTH15"/>
      <c r="KTI15"/>
      <c r="KTJ15"/>
      <c r="KTK15"/>
      <c r="KTL15"/>
      <c r="KTM15"/>
      <c r="KTN15"/>
      <c r="KTO15"/>
      <c r="KTP15"/>
      <c r="KTQ15"/>
      <c r="KTR15"/>
      <c r="KTS15"/>
      <c r="KTT15"/>
      <c r="KTU15"/>
      <c r="KTV15"/>
      <c r="KTW15"/>
      <c r="KTX15"/>
      <c r="KTY15"/>
      <c r="KTZ15"/>
      <c r="KUA15"/>
      <c r="KUB15"/>
      <c r="KUC15"/>
      <c r="KUD15"/>
      <c r="KUE15"/>
      <c r="KUF15"/>
      <c r="KUG15"/>
      <c r="KUH15"/>
      <c r="KUI15"/>
      <c r="KUJ15"/>
      <c r="KUK15"/>
      <c r="KUL15"/>
      <c r="KUM15"/>
      <c r="KUN15"/>
      <c r="KUO15"/>
      <c r="KUP15"/>
      <c r="KUQ15"/>
      <c r="KUR15"/>
      <c r="KUS15"/>
      <c r="KUT15"/>
      <c r="KUU15"/>
      <c r="KUV15"/>
      <c r="KUW15"/>
      <c r="KUX15"/>
      <c r="KUY15"/>
      <c r="KUZ15"/>
      <c r="KVA15"/>
      <c r="KVB15"/>
      <c r="KVC15"/>
      <c r="KVD15"/>
      <c r="KVE15"/>
      <c r="KVF15"/>
      <c r="KVG15"/>
      <c r="KVH15"/>
      <c r="KVI15"/>
      <c r="KVJ15"/>
      <c r="KVK15"/>
      <c r="KVL15"/>
      <c r="KVM15"/>
      <c r="KVN15"/>
      <c r="KVO15"/>
      <c r="KVP15"/>
      <c r="KVQ15"/>
      <c r="KVR15"/>
      <c r="KVS15"/>
      <c r="KVT15"/>
      <c r="KVU15"/>
      <c r="KVV15"/>
      <c r="KVW15"/>
      <c r="KVX15"/>
      <c r="KVY15"/>
      <c r="KVZ15"/>
      <c r="KWA15"/>
      <c r="KWB15"/>
      <c r="KWC15"/>
      <c r="KWD15"/>
      <c r="KWE15"/>
      <c r="KWF15"/>
      <c r="KWG15"/>
      <c r="KWH15"/>
      <c r="KWI15"/>
      <c r="KWJ15"/>
      <c r="KWK15"/>
      <c r="KWL15"/>
      <c r="KWM15"/>
      <c r="KWN15"/>
      <c r="KWO15"/>
      <c r="KWP15"/>
      <c r="KWQ15"/>
      <c r="KWR15"/>
      <c r="KWS15"/>
      <c r="KWT15"/>
      <c r="KWU15"/>
      <c r="KWV15"/>
      <c r="KWW15"/>
      <c r="KWX15"/>
      <c r="KWY15"/>
      <c r="KWZ15"/>
      <c r="KXA15"/>
      <c r="KXB15"/>
      <c r="KXC15"/>
      <c r="KXD15"/>
      <c r="KXE15"/>
      <c r="KXF15"/>
      <c r="KXG15"/>
      <c r="KXH15"/>
      <c r="KXI15"/>
      <c r="KXJ15"/>
      <c r="KXK15"/>
      <c r="KXL15"/>
      <c r="KXM15"/>
      <c r="KXN15"/>
      <c r="KXO15"/>
      <c r="KXP15"/>
      <c r="KXQ15"/>
      <c r="KXR15"/>
      <c r="KXS15"/>
      <c r="KXT15"/>
      <c r="KXU15"/>
      <c r="KXV15"/>
      <c r="KXW15"/>
      <c r="KXX15"/>
      <c r="KXY15"/>
      <c r="KXZ15"/>
      <c r="KYA15"/>
      <c r="KYB15"/>
      <c r="KYC15"/>
      <c r="KYD15"/>
      <c r="KYE15"/>
      <c r="KYF15"/>
      <c r="KYG15"/>
      <c r="KYH15"/>
      <c r="KYI15"/>
      <c r="KYJ15"/>
      <c r="KYK15"/>
      <c r="KYL15"/>
      <c r="KYM15"/>
      <c r="KYN15"/>
      <c r="KYO15"/>
      <c r="KYP15"/>
      <c r="KYQ15"/>
      <c r="KYR15"/>
      <c r="KYS15"/>
      <c r="KYT15"/>
      <c r="KYU15"/>
      <c r="KYV15"/>
      <c r="KYW15"/>
      <c r="KYX15"/>
      <c r="KYY15"/>
      <c r="KYZ15"/>
      <c r="KZA15"/>
      <c r="KZB15"/>
      <c r="KZC15"/>
      <c r="KZD15"/>
      <c r="KZE15"/>
      <c r="KZF15"/>
      <c r="KZG15"/>
      <c r="KZH15"/>
      <c r="KZI15"/>
      <c r="KZJ15"/>
      <c r="KZK15"/>
      <c r="KZL15"/>
      <c r="KZM15"/>
      <c r="KZN15"/>
      <c r="KZO15"/>
      <c r="KZP15"/>
      <c r="KZQ15"/>
      <c r="KZR15"/>
      <c r="KZS15"/>
      <c r="KZT15"/>
      <c r="KZU15"/>
      <c r="KZV15"/>
      <c r="KZW15"/>
      <c r="KZX15"/>
      <c r="KZY15"/>
      <c r="KZZ15"/>
      <c r="LAA15"/>
      <c r="LAB15"/>
      <c r="LAC15"/>
      <c r="LAD15"/>
      <c r="LAE15"/>
      <c r="LAF15"/>
      <c r="LAG15"/>
      <c r="LAH15"/>
      <c r="LAI15"/>
      <c r="LAJ15"/>
      <c r="LAK15"/>
      <c r="LAL15"/>
      <c r="LAM15"/>
      <c r="LAN15"/>
      <c r="LAO15"/>
      <c r="LAP15"/>
      <c r="LAQ15"/>
      <c r="LAR15"/>
      <c r="LAS15"/>
      <c r="LAT15"/>
      <c r="LAU15"/>
      <c r="LAV15"/>
      <c r="LAW15"/>
      <c r="LAX15"/>
      <c r="LAY15"/>
      <c r="LAZ15"/>
      <c r="LBA15"/>
      <c r="LBB15"/>
      <c r="LBC15"/>
      <c r="LBD15"/>
      <c r="LBE15"/>
      <c r="LBF15"/>
      <c r="LBG15"/>
      <c r="LBH15"/>
      <c r="LBI15"/>
      <c r="LBJ15"/>
      <c r="LBK15"/>
      <c r="LBL15"/>
      <c r="LBM15"/>
      <c r="LBN15"/>
      <c r="LBO15"/>
      <c r="LBP15"/>
      <c r="LBQ15"/>
      <c r="LBR15"/>
      <c r="LBS15"/>
      <c r="LBT15"/>
      <c r="LBU15"/>
      <c r="LBV15"/>
      <c r="LBW15"/>
      <c r="LBX15"/>
      <c r="LBY15"/>
      <c r="LBZ15"/>
      <c r="LCA15"/>
      <c r="LCB15"/>
      <c r="LCC15"/>
      <c r="LCD15"/>
      <c r="LCE15"/>
      <c r="LCF15"/>
      <c r="LCG15"/>
      <c r="LCH15"/>
      <c r="LCI15"/>
      <c r="LCJ15"/>
      <c r="LCK15"/>
      <c r="LCL15"/>
      <c r="LCM15"/>
      <c r="LCN15"/>
      <c r="LCO15"/>
      <c r="LCP15"/>
      <c r="LCQ15"/>
      <c r="LCR15"/>
      <c r="LCS15"/>
      <c r="LCT15"/>
      <c r="LCU15"/>
      <c r="LCV15"/>
      <c r="LCW15"/>
      <c r="LCX15"/>
      <c r="LCY15"/>
      <c r="LCZ15"/>
      <c r="LDA15"/>
      <c r="LDB15"/>
      <c r="LDC15"/>
      <c r="LDD15"/>
      <c r="LDE15"/>
      <c r="LDF15"/>
      <c r="LDG15"/>
      <c r="LDH15"/>
      <c r="LDI15"/>
      <c r="LDJ15"/>
      <c r="LDK15"/>
      <c r="LDL15"/>
      <c r="LDM15"/>
      <c r="LDN15"/>
      <c r="LDO15"/>
      <c r="LDP15"/>
      <c r="LDQ15"/>
      <c r="LDR15"/>
      <c r="LDS15"/>
      <c r="LDT15"/>
      <c r="LDU15"/>
      <c r="LDV15"/>
      <c r="LDW15"/>
      <c r="LDX15"/>
      <c r="LDY15"/>
      <c r="LDZ15"/>
      <c r="LEA15"/>
      <c r="LEB15"/>
      <c r="LEC15"/>
      <c r="LED15"/>
      <c r="LEE15"/>
      <c r="LEF15"/>
      <c r="LEG15"/>
      <c r="LEH15"/>
      <c r="LEI15"/>
      <c r="LEJ15"/>
      <c r="LEK15"/>
      <c r="LEL15"/>
      <c r="LEM15"/>
      <c r="LEN15"/>
      <c r="LEO15"/>
      <c r="LEP15"/>
      <c r="LEQ15"/>
      <c r="LER15"/>
      <c r="LES15"/>
      <c r="LET15"/>
      <c r="LEU15"/>
      <c r="LEV15"/>
      <c r="LEW15"/>
      <c r="LEX15"/>
      <c r="LEY15"/>
      <c r="LEZ15"/>
      <c r="LFA15"/>
      <c r="LFB15"/>
      <c r="LFC15"/>
      <c r="LFD15"/>
      <c r="LFE15"/>
      <c r="LFF15"/>
      <c r="LFG15"/>
      <c r="LFH15"/>
      <c r="LFI15"/>
      <c r="LFJ15"/>
      <c r="LFK15"/>
      <c r="LFL15"/>
      <c r="LFM15"/>
      <c r="LFN15"/>
      <c r="LFO15"/>
      <c r="LFP15"/>
      <c r="LFQ15"/>
      <c r="LFR15"/>
      <c r="LFS15"/>
      <c r="LFT15"/>
      <c r="LFU15"/>
      <c r="LFV15"/>
      <c r="LFW15"/>
      <c r="LFX15"/>
      <c r="LFY15"/>
      <c r="LFZ15"/>
      <c r="LGA15"/>
      <c r="LGB15"/>
      <c r="LGC15"/>
      <c r="LGD15"/>
      <c r="LGE15"/>
      <c r="LGF15"/>
      <c r="LGG15"/>
      <c r="LGH15"/>
      <c r="LGI15"/>
      <c r="LGJ15"/>
      <c r="LGK15"/>
      <c r="LGL15"/>
      <c r="LGM15"/>
      <c r="LGN15"/>
      <c r="LGO15"/>
      <c r="LGP15"/>
      <c r="LGQ15"/>
      <c r="LGR15"/>
      <c r="LGS15"/>
      <c r="LGT15"/>
      <c r="LGU15"/>
      <c r="LGV15"/>
      <c r="LGW15"/>
      <c r="LGX15"/>
      <c r="LGY15"/>
      <c r="LGZ15"/>
      <c r="LHA15"/>
      <c r="LHB15"/>
      <c r="LHC15"/>
      <c r="LHD15"/>
      <c r="LHE15"/>
      <c r="LHF15"/>
      <c r="LHG15"/>
      <c r="LHH15"/>
      <c r="LHI15"/>
      <c r="LHJ15"/>
      <c r="LHK15"/>
      <c r="LHL15"/>
      <c r="LHM15"/>
      <c r="LHN15"/>
      <c r="LHO15"/>
      <c r="LHP15"/>
      <c r="LHQ15"/>
      <c r="LHR15"/>
      <c r="LHS15"/>
      <c r="LHT15"/>
      <c r="LHU15"/>
      <c r="LHV15"/>
      <c r="LHW15"/>
      <c r="LHX15"/>
      <c r="LHY15"/>
      <c r="LHZ15"/>
      <c r="LIA15"/>
      <c r="LIB15"/>
      <c r="LIC15"/>
      <c r="LID15"/>
      <c r="LIE15"/>
      <c r="LIF15"/>
      <c r="LIG15"/>
      <c r="LIH15"/>
      <c r="LII15"/>
      <c r="LIJ15"/>
      <c r="LIK15"/>
      <c r="LIL15"/>
      <c r="LIM15"/>
      <c r="LIN15"/>
      <c r="LIO15"/>
      <c r="LIP15"/>
      <c r="LIQ15"/>
      <c r="LIR15"/>
      <c r="LIS15"/>
      <c r="LIT15"/>
      <c r="LIU15"/>
      <c r="LIV15"/>
      <c r="LIW15"/>
      <c r="LIX15"/>
      <c r="LIY15"/>
      <c r="LIZ15"/>
      <c r="LJA15"/>
      <c r="LJB15"/>
      <c r="LJC15"/>
      <c r="LJD15"/>
      <c r="LJE15"/>
      <c r="LJF15"/>
      <c r="LJG15"/>
      <c r="LJH15"/>
      <c r="LJI15"/>
      <c r="LJJ15"/>
      <c r="LJK15"/>
      <c r="LJL15"/>
      <c r="LJM15"/>
      <c r="LJN15"/>
      <c r="LJO15"/>
      <c r="LJP15"/>
      <c r="LJQ15"/>
      <c r="LJR15"/>
      <c r="LJS15"/>
      <c r="LJT15"/>
      <c r="LJU15"/>
      <c r="LJV15"/>
      <c r="LJW15"/>
      <c r="LJX15"/>
      <c r="LJY15"/>
      <c r="LJZ15"/>
      <c r="LKA15"/>
      <c r="LKB15"/>
      <c r="LKC15"/>
      <c r="LKD15"/>
      <c r="LKE15"/>
      <c r="LKF15"/>
      <c r="LKG15"/>
      <c r="LKH15"/>
      <c r="LKI15"/>
      <c r="LKJ15"/>
      <c r="LKK15"/>
      <c r="LKL15"/>
      <c r="LKM15"/>
      <c r="LKN15"/>
      <c r="LKO15"/>
      <c r="LKP15"/>
      <c r="LKQ15"/>
      <c r="LKR15"/>
      <c r="LKS15"/>
      <c r="LKT15"/>
      <c r="LKU15"/>
      <c r="LKV15"/>
      <c r="LKW15"/>
      <c r="LKX15"/>
      <c r="LKY15"/>
      <c r="LKZ15"/>
      <c r="LLA15"/>
      <c r="LLB15"/>
      <c r="LLC15"/>
      <c r="LLD15"/>
      <c r="LLE15"/>
      <c r="LLF15"/>
      <c r="LLG15"/>
      <c r="LLH15"/>
      <c r="LLI15"/>
      <c r="LLJ15"/>
      <c r="LLK15"/>
      <c r="LLL15"/>
      <c r="LLM15"/>
      <c r="LLN15"/>
      <c r="LLO15"/>
      <c r="LLP15"/>
      <c r="LLQ15"/>
      <c r="LLR15"/>
      <c r="LLS15"/>
      <c r="LLT15"/>
      <c r="LLU15"/>
      <c r="LLV15"/>
      <c r="LLW15"/>
      <c r="LLX15"/>
      <c r="LLY15"/>
      <c r="LLZ15"/>
      <c r="LMA15"/>
      <c r="LMB15"/>
      <c r="LMC15"/>
      <c r="LMD15"/>
      <c r="LME15"/>
      <c r="LMF15"/>
      <c r="LMG15"/>
      <c r="LMH15"/>
      <c r="LMI15"/>
      <c r="LMJ15"/>
      <c r="LMK15"/>
      <c r="LML15"/>
      <c r="LMM15"/>
      <c r="LMN15"/>
      <c r="LMO15"/>
      <c r="LMP15"/>
      <c r="LMQ15"/>
      <c r="LMR15"/>
      <c r="LMS15"/>
      <c r="LMT15"/>
      <c r="LMU15"/>
      <c r="LMV15"/>
      <c r="LMW15"/>
      <c r="LMX15"/>
      <c r="LMY15"/>
      <c r="LMZ15"/>
      <c r="LNA15"/>
      <c r="LNB15"/>
      <c r="LNC15"/>
      <c r="LND15"/>
      <c r="LNE15"/>
      <c r="LNF15"/>
      <c r="LNG15"/>
      <c r="LNH15"/>
      <c r="LNI15"/>
      <c r="LNJ15"/>
      <c r="LNK15"/>
      <c r="LNL15"/>
      <c r="LNM15"/>
      <c r="LNN15"/>
      <c r="LNO15"/>
      <c r="LNP15"/>
      <c r="LNQ15"/>
      <c r="LNR15"/>
      <c r="LNS15"/>
      <c r="LNT15"/>
      <c r="LNU15"/>
      <c r="LNV15"/>
      <c r="LNW15"/>
      <c r="LNX15"/>
      <c r="LNY15"/>
      <c r="LNZ15"/>
      <c r="LOA15"/>
      <c r="LOB15"/>
      <c r="LOC15"/>
      <c r="LOD15"/>
      <c r="LOE15"/>
      <c r="LOF15"/>
      <c r="LOG15"/>
      <c r="LOH15"/>
      <c r="LOI15"/>
      <c r="LOJ15"/>
      <c r="LOK15"/>
      <c r="LOL15"/>
      <c r="LOM15"/>
      <c r="LON15"/>
      <c r="LOO15"/>
      <c r="LOP15"/>
      <c r="LOQ15"/>
      <c r="LOR15"/>
      <c r="LOS15"/>
      <c r="LOT15"/>
      <c r="LOU15"/>
      <c r="LOV15"/>
      <c r="LOW15"/>
      <c r="LOX15"/>
      <c r="LOY15"/>
      <c r="LOZ15"/>
      <c r="LPA15"/>
      <c r="LPB15"/>
      <c r="LPC15"/>
      <c r="LPD15"/>
      <c r="LPE15"/>
      <c r="LPF15"/>
      <c r="LPG15"/>
      <c r="LPH15"/>
      <c r="LPI15"/>
      <c r="LPJ15"/>
      <c r="LPK15"/>
      <c r="LPL15"/>
      <c r="LPM15"/>
      <c r="LPN15"/>
      <c r="LPO15"/>
      <c r="LPP15"/>
      <c r="LPQ15"/>
      <c r="LPR15"/>
      <c r="LPS15"/>
      <c r="LPT15"/>
      <c r="LPU15"/>
      <c r="LPV15"/>
      <c r="LPW15"/>
      <c r="LPX15"/>
      <c r="LPY15"/>
      <c r="LPZ15"/>
      <c r="LQA15"/>
      <c r="LQB15"/>
      <c r="LQC15"/>
      <c r="LQD15"/>
      <c r="LQE15"/>
      <c r="LQF15"/>
      <c r="LQG15"/>
      <c r="LQH15"/>
      <c r="LQI15"/>
      <c r="LQJ15"/>
      <c r="LQK15"/>
      <c r="LQL15"/>
      <c r="LQM15"/>
      <c r="LQN15"/>
      <c r="LQO15"/>
      <c r="LQP15"/>
      <c r="LQQ15"/>
      <c r="LQR15"/>
      <c r="LQS15"/>
      <c r="LQT15"/>
      <c r="LQU15"/>
      <c r="LQV15"/>
      <c r="LQW15"/>
      <c r="LQX15"/>
      <c r="LQY15"/>
      <c r="LQZ15"/>
      <c r="LRA15"/>
      <c r="LRB15"/>
      <c r="LRC15"/>
      <c r="LRD15"/>
      <c r="LRE15"/>
      <c r="LRF15"/>
      <c r="LRG15"/>
      <c r="LRH15"/>
      <c r="LRI15"/>
      <c r="LRJ15"/>
      <c r="LRK15"/>
      <c r="LRL15"/>
      <c r="LRM15"/>
      <c r="LRN15"/>
      <c r="LRO15"/>
      <c r="LRP15"/>
      <c r="LRQ15"/>
      <c r="LRR15"/>
      <c r="LRS15"/>
      <c r="LRT15"/>
      <c r="LRU15"/>
      <c r="LRV15"/>
      <c r="LRW15"/>
      <c r="LRX15"/>
      <c r="LRY15"/>
      <c r="LRZ15"/>
      <c r="LSA15"/>
      <c r="LSB15"/>
      <c r="LSC15"/>
      <c r="LSD15"/>
      <c r="LSE15"/>
      <c r="LSF15"/>
      <c r="LSG15"/>
      <c r="LSH15"/>
      <c r="LSI15"/>
      <c r="LSJ15"/>
      <c r="LSK15"/>
      <c r="LSL15"/>
      <c r="LSM15"/>
      <c r="LSN15"/>
      <c r="LSO15"/>
      <c r="LSP15"/>
      <c r="LSQ15"/>
      <c r="LSR15"/>
      <c r="LSS15"/>
      <c r="LST15"/>
      <c r="LSU15"/>
      <c r="LSV15"/>
      <c r="LSW15"/>
      <c r="LSX15"/>
      <c r="LSY15"/>
      <c r="LSZ15"/>
      <c r="LTA15"/>
      <c r="LTB15"/>
      <c r="LTC15"/>
      <c r="LTD15"/>
      <c r="LTE15"/>
      <c r="LTF15"/>
      <c r="LTG15"/>
      <c r="LTH15"/>
      <c r="LTI15"/>
      <c r="LTJ15"/>
      <c r="LTK15"/>
      <c r="LTL15"/>
      <c r="LTM15"/>
      <c r="LTN15"/>
      <c r="LTO15"/>
      <c r="LTP15"/>
      <c r="LTQ15"/>
      <c r="LTR15"/>
      <c r="LTS15"/>
      <c r="LTT15"/>
      <c r="LTU15"/>
      <c r="LTV15"/>
      <c r="LTW15"/>
      <c r="LTX15"/>
      <c r="LTY15"/>
      <c r="LTZ15"/>
      <c r="LUA15"/>
      <c r="LUB15"/>
      <c r="LUC15"/>
      <c r="LUD15"/>
      <c r="LUE15"/>
      <c r="LUF15"/>
      <c r="LUG15"/>
      <c r="LUH15"/>
      <c r="LUI15"/>
      <c r="LUJ15"/>
      <c r="LUK15"/>
      <c r="LUL15"/>
      <c r="LUM15"/>
      <c r="LUN15"/>
      <c r="LUO15"/>
      <c r="LUP15"/>
      <c r="LUQ15"/>
      <c r="LUR15"/>
      <c r="LUS15"/>
      <c r="LUT15"/>
      <c r="LUU15"/>
      <c r="LUV15"/>
      <c r="LUW15"/>
      <c r="LUX15"/>
      <c r="LUY15"/>
      <c r="LUZ15"/>
      <c r="LVA15"/>
      <c r="LVB15"/>
      <c r="LVC15"/>
      <c r="LVD15"/>
      <c r="LVE15"/>
      <c r="LVF15"/>
      <c r="LVG15"/>
      <c r="LVH15"/>
      <c r="LVI15"/>
      <c r="LVJ15"/>
      <c r="LVK15"/>
      <c r="LVL15"/>
      <c r="LVM15"/>
      <c r="LVN15"/>
      <c r="LVO15"/>
      <c r="LVP15"/>
      <c r="LVQ15"/>
      <c r="LVR15"/>
      <c r="LVS15"/>
      <c r="LVT15"/>
      <c r="LVU15"/>
      <c r="LVV15"/>
      <c r="LVW15"/>
      <c r="LVX15"/>
      <c r="LVY15"/>
      <c r="LVZ15"/>
      <c r="LWA15"/>
      <c r="LWB15"/>
      <c r="LWC15"/>
      <c r="LWD15"/>
      <c r="LWE15"/>
      <c r="LWF15"/>
      <c r="LWG15"/>
      <c r="LWH15"/>
      <c r="LWI15"/>
      <c r="LWJ15"/>
      <c r="LWK15"/>
      <c r="LWL15"/>
      <c r="LWM15"/>
      <c r="LWN15"/>
      <c r="LWO15"/>
      <c r="LWP15"/>
      <c r="LWQ15"/>
      <c r="LWR15"/>
      <c r="LWS15"/>
      <c r="LWT15"/>
      <c r="LWU15"/>
      <c r="LWV15"/>
      <c r="LWW15"/>
      <c r="LWX15"/>
      <c r="LWY15"/>
      <c r="LWZ15"/>
      <c r="LXA15"/>
      <c r="LXB15"/>
      <c r="LXC15"/>
      <c r="LXD15"/>
      <c r="LXE15"/>
      <c r="LXF15"/>
      <c r="LXG15"/>
      <c r="LXH15"/>
      <c r="LXI15"/>
      <c r="LXJ15"/>
      <c r="LXK15"/>
      <c r="LXL15"/>
      <c r="LXM15"/>
      <c r="LXN15"/>
      <c r="LXO15"/>
      <c r="LXP15"/>
      <c r="LXQ15"/>
      <c r="LXR15"/>
      <c r="LXS15"/>
      <c r="LXT15"/>
      <c r="LXU15"/>
      <c r="LXV15"/>
      <c r="LXW15"/>
      <c r="LXX15"/>
      <c r="LXY15"/>
      <c r="LXZ15"/>
      <c r="LYA15"/>
      <c r="LYB15"/>
      <c r="LYC15"/>
      <c r="LYD15"/>
      <c r="LYE15"/>
      <c r="LYF15"/>
      <c r="LYG15"/>
      <c r="LYH15"/>
      <c r="LYI15"/>
      <c r="LYJ15"/>
      <c r="LYK15"/>
      <c r="LYL15"/>
      <c r="LYM15"/>
      <c r="LYN15"/>
      <c r="LYO15"/>
      <c r="LYP15"/>
      <c r="LYQ15"/>
      <c r="LYR15"/>
      <c r="LYS15"/>
      <c r="LYT15"/>
      <c r="LYU15"/>
      <c r="LYV15"/>
      <c r="LYW15"/>
      <c r="LYX15"/>
      <c r="LYY15"/>
      <c r="LYZ15"/>
      <c r="LZA15"/>
      <c r="LZB15"/>
      <c r="LZC15"/>
      <c r="LZD15"/>
      <c r="LZE15"/>
      <c r="LZF15"/>
      <c r="LZG15"/>
      <c r="LZH15"/>
      <c r="LZI15"/>
      <c r="LZJ15"/>
      <c r="LZK15"/>
      <c r="LZL15"/>
      <c r="LZM15"/>
      <c r="LZN15"/>
      <c r="LZO15"/>
      <c r="LZP15"/>
      <c r="LZQ15"/>
      <c r="LZR15"/>
      <c r="LZS15"/>
      <c r="LZT15"/>
      <c r="LZU15"/>
      <c r="LZV15"/>
      <c r="LZW15"/>
      <c r="LZX15"/>
      <c r="LZY15"/>
      <c r="LZZ15"/>
      <c r="MAA15"/>
      <c r="MAB15"/>
      <c r="MAC15"/>
      <c r="MAD15"/>
      <c r="MAE15"/>
      <c r="MAF15"/>
      <c r="MAG15"/>
      <c r="MAH15"/>
      <c r="MAI15"/>
      <c r="MAJ15"/>
      <c r="MAK15"/>
      <c r="MAL15"/>
      <c r="MAM15"/>
      <c r="MAN15"/>
      <c r="MAO15"/>
      <c r="MAP15"/>
      <c r="MAQ15"/>
      <c r="MAR15"/>
      <c r="MAS15"/>
      <c r="MAT15"/>
      <c r="MAU15"/>
      <c r="MAV15"/>
      <c r="MAW15"/>
      <c r="MAX15"/>
      <c r="MAY15"/>
      <c r="MAZ15"/>
      <c r="MBA15"/>
      <c r="MBB15"/>
      <c r="MBC15"/>
      <c r="MBD15"/>
      <c r="MBE15"/>
      <c r="MBF15"/>
      <c r="MBG15"/>
      <c r="MBH15"/>
      <c r="MBI15"/>
      <c r="MBJ15"/>
      <c r="MBK15"/>
      <c r="MBL15"/>
      <c r="MBM15"/>
      <c r="MBN15"/>
      <c r="MBO15"/>
      <c r="MBP15"/>
      <c r="MBQ15"/>
      <c r="MBR15"/>
      <c r="MBS15"/>
      <c r="MBT15"/>
      <c r="MBU15"/>
      <c r="MBV15"/>
      <c r="MBW15"/>
      <c r="MBX15"/>
      <c r="MBY15"/>
      <c r="MBZ15"/>
      <c r="MCA15"/>
      <c r="MCB15"/>
      <c r="MCC15"/>
      <c r="MCD15"/>
      <c r="MCE15"/>
      <c r="MCF15"/>
      <c r="MCG15"/>
      <c r="MCH15"/>
      <c r="MCI15"/>
      <c r="MCJ15"/>
      <c r="MCK15"/>
      <c r="MCL15"/>
      <c r="MCM15"/>
      <c r="MCN15"/>
      <c r="MCO15"/>
      <c r="MCP15"/>
      <c r="MCQ15"/>
      <c r="MCR15"/>
      <c r="MCS15"/>
      <c r="MCT15"/>
      <c r="MCU15"/>
      <c r="MCV15"/>
      <c r="MCW15"/>
      <c r="MCX15"/>
      <c r="MCY15"/>
      <c r="MCZ15"/>
      <c r="MDA15"/>
      <c r="MDB15"/>
      <c r="MDC15"/>
      <c r="MDD15"/>
      <c r="MDE15"/>
      <c r="MDF15"/>
      <c r="MDG15"/>
      <c r="MDH15"/>
      <c r="MDI15"/>
      <c r="MDJ15"/>
      <c r="MDK15"/>
      <c r="MDL15"/>
      <c r="MDM15"/>
      <c r="MDN15"/>
      <c r="MDO15"/>
      <c r="MDP15"/>
      <c r="MDQ15"/>
      <c r="MDR15"/>
      <c r="MDS15"/>
      <c r="MDT15"/>
      <c r="MDU15"/>
      <c r="MDV15"/>
      <c r="MDW15"/>
      <c r="MDX15"/>
      <c r="MDY15"/>
      <c r="MDZ15"/>
      <c r="MEA15"/>
      <c r="MEB15"/>
      <c r="MEC15"/>
      <c r="MED15"/>
      <c r="MEE15"/>
      <c r="MEF15"/>
      <c r="MEG15"/>
      <c r="MEH15"/>
      <c r="MEI15"/>
      <c r="MEJ15"/>
      <c r="MEK15"/>
      <c r="MEL15"/>
      <c r="MEM15"/>
      <c r="MEN15"/>
      <c r="MEO15"/>
      <c r="MEP15"/>
      <c r="MEQ15"/>
      <c r="MER15"/>
      <c r="MES15"/>
      <c r="MET15"/>
      <c r="MEU15"/>
      <c r="MEV15"/>
      <c r="MEW15"/>
      <c r="MEX15"/>
      <c r="MEY15"/>
      <c r="MEZ15"/>
      <c r="MFA15"/>
      <c r="MFB15"/>
      <c r="MFC15"/>
      <c r="MFD15"/>
      <c r="MFE15"/>
      <c r="MFF15"/>
      <c r="MFG15"/>
      <c r="MFH15"/>
      <c r="MFI15"/>
      <c r="MFJ15"/>
      <c r="MFK15"/>
      <c r="MFL15"/>
      <c r="MFM15"/>
      <c r="MFN15"/>
      <c r="MFO15"/>
      <c r="MFP15"/>
      <c r="MFQ15"/>
      <c r="MFR15"/>
      <c r="MFS15"/>
      <c r="MFT15"/>
      <c r="MFU15"/>
      <c r="MFV15"/>
      <c r="MFW15"/>
      <c r="MFX15"/>
      <c r="MFY15"/>
      <c r="MFZ15"/>
      <c r="MGA15"/>
      <c r="MGB15"/>
      <c r="MGC15"/>
      <c r="MGD15"/>
      <c r="MGE15"/>
      <c r="MGF15"/>
      <c r="MGG15"/>
      <c r="MGH15"/>
      <c r="MGI15"/>
      <c r="MGJ15"/>
      <c r="MGK15"/>
      <c r="MGL15"/>
      <c r="MGM15"/>
      <c r="MGN15"/>
      <c r="MGO15"/>
      <c r="MGP15"/>
      <c r="MGQ15"/>
      <c r="MGR15"/>
      <c r="MGS15"/>
      <c r="MGT15"/>
      <c r="MGU15"/>
      <c r="MGV15"/>
      <c r="MGW15"/>
      <c r="MGX15"/>
      <c r="MGY15"/>
      <c r="MGZ15"/>
      <c r="MHA15"/>
      <c r="MHB15"/>
      <c r="MHC15"/>
      <c r="MHD15"/>
      <c r="MHE15"/>
      <c r="MHF15"/>
      <c r="MHG15"/>
      <c r="MHH15"/>
      <c r="MHI15"/>
      <c r="MHJ15"/>
      <c r="MHK15"/>
      <c r="MHL15"/>
      <c r="MHM15"/>
      <c r="MHN15"/>
      <c r="MHO15"/>
      <c r="MHP15"/>
      <c r="MHQ15"/>
      <c r="MHR15"/>
      <c r="MHS15"/>
      <c r="MHT15"/>
      <c r="MHU15"/>
      <c r="MHV15"/>
      <c r="MHW15"/>
      <c r="MHX15"/>
      <c r="MHY15"/>
      <c r="MHZ15"/>
      <c r="MIA15"/>
      <c r="MIB15"/>
      <c r="MIC15"/>
      <c r="MID15"/>
      <c r="MIE15"/>
      <c r="MIF15"/>
      <c r="MIG15"/>
      <c r="MIH15"/>
      <c r="MII15"/>
      <c r="MIJ15"/>
      <c r="MIK15"/>
      <c r="MIL15"/>
      <c r="MIM15"/>
      <c r="MIN15"/>
      <c r="MIO15"/>
      <c r="MIP15"/>
      <c r="MIQ15"/>
      <c r="MIR15"/>
      <c r="MIS15"/>
      <c r="MIT15"/>
      <c r="MIU15"/>
      <c r="MIV15"/>
      <c r="MIW15"/>
      <c r="MIX15"/>
      <c r="MIY15"/>
      <c r="MIZ15"/>
      <c r="MJA15"/>
      <c r="MJB15"/>
      <c r="MJC15"/>
      <c r="MJD15"/>
      <c r="MJE15"/>
      <c r="MJF15"/>
      <c r="MJG15"/>
      <c r="MJH15"/>
      <c r="MJI15"/>
      <c r="MJJ15"/>
      <c r="MJK15"/>
      <c r="MJL15"/>
      <c r="MJM15"/>
      <c r="MJN15"/>
      <c r="MJO15"/>
      <c r="MJP15"/>
      <c r="MJQ15"/>
      <c r="MJR15"/>
      <c r="MJS15"/>
      <c r="MJT15"/>
      <c r="MJU15"/>
      <c r="MJV15"/>
      <c r="MJW15"/>
      <c r="MJX15"/>
      <c r="MJY15"/>
      <c r="MJZ15"/>
      <c r="MKA15"/>
      <c r="MKB15"/>
      <c r="MKC15"/>
      <c r="MKD15"/>
      <c r="MKE15"/>
      <c r="MKF15"/>
      <c r="MKG15"/>
      <c r="MKH15"/>
      <c r="MKI15"/>
      <c r="MKJ15"/>
      <c r="MKK15"/>
      <c r="MKL15"/>
      <c r="MKM15"/>
      <c r="MKN15"/>
      <c r="MKO15"/>
      <c r="MKP15"/>
      <c r="MKQ15"/>
      <c r="MKR15"/>
      <c r="MKS15"/>
      <c r="MKT15"/>
      <c r="MKU15"/>
      <c r="MKV15"/>
      <c r="MKW15"/>
      <c r="MKX15"/>
      <c r="MKY15"/>
      <c r="MKZ15"/>
      <c r="MLA15"/>
      <c r="MLB15"/>
      <c r="MLC15"/>
      <c r="MLD15"/>
      <c r="MLE15"/>
      <c r="MLF15"/>
      <c r="MLG15"/>
      <c r="MLH15"/>
      <c r="MLI15"/>
      <c r="MLJ15"/>
      <c r="MLK15"/>
      <c r="MLL15"/>
      <c r="MLM15"/>
      <c r="MLN15"/>
      <c r="MLO15"/>
      <c r="MLP15"/>
      <c r="MLQ15"/>
      <c r="MLR15"/>
      <c r="MLS15"/>
      <c r="MLT15"/>
      <c r="MLU15"/>
      <c r="MLV15"/>
      <c r="MLW15"/>
      <c r="MLX15"/>
      <c r="MLY15"/>
      <c r="MLZ15"/>
      <c r="MMA15"/>
      <c r="MMB15"/>
      <c r="MMC15"/>
      <c r="MMD15"/>
      <c r="MME15"/>
      <c r="MMF15"/>
      <c r="MMG15"/>
      <c r="MMH15"/>
      <c r="MMI15"/>
      <c r="MMJ15"/>
      <c r="MMK15"/>
      <c r="MML15"/>
      <c r="MMM15"/>
      <c r="MMN15"/>
      <c r="MMO15"/>
      <c r="MMP15"/>
      <c r="MMQ15"/>
      <c r="MMR15"/>
      <c r="MMS15"/>
      <c r="MMT15"/>
      <c r="MMU15"/>
      <c r="MMV15"/>
      <c r="MMW15"/>
      <c r="MMX15"/>
      <c r="MMY15"/>
      <c r="MMZ15"/>
      <c r="MNA15"/>
      <c r="MNB15"/>
      <c r="MNC15"/>
      <c r="MND15"/>
      <c r="MNE15"/>
      <c r="MNF15"/>
      <c r="MNG15"/>
      <c r="MNH15"/>
      <c r="MNI15"/>
      <c r="MNJ15"/>
      <c r="MNK15"/>
      <c r="MNL15"/>
      <c r="MNM15"/>
      <c r="MNN15"/>
      <c r="MNO15"/>
      <c r="MNP15"/>
      <c r="MNQ15"/>
      <c r="MNR15"/>
      <c r="MNS15"/>
      <c r="MNT15"/>
      <c r="MNU15"/>
      <c r="MNV15"/>
      <c r="MNW15"/>
      <c r="MNX15"/>
      <c r="MNY15"/>
      <c r="MNZ15"/>
      <c r="MOA15"/>
      <c r="MOB15"/>
      <c r="MOC15"/>
      <c r="MOD15"/>
      <c r="MOE15"/>
      <c r="MOF15"/>
      <c r="MOG15"/>
      <c r="MOH15"/>
      <c r="MOI15"/>
      <c r="MOJ15"/>
      <c r="MOK15"/>
      <c r="MOL15"/>
      <c r="MOM15"/>
      <c r="MON15"/>
      <c r="MOO15"/>
      <c r="MOP15"/>
      <c r="MOQ15"/>
      <c r="MOR15"/>
      <c r="MOS15"/>
      <c r="MOT15"/>
      <c r="MOU15"/>
      <c r="MOV15"/>
      <c r="MOW15"/>
      <c r="MOX15"/>
      <c r="MOY15"/>
      <c r="MOZ15"/>
      <c r="MPA15"/>
      <c r="MPB15"/>
      <c r="MPC15"/>
      <c r="MPD15"/>
      <c r="MPE15"/>
      <c r="MPF15"/>
      <c r="MPG15"/>
      <c r="MPH15"/>
      <c r="MPI15"/>
      <c r="MPJ15"/>
      <c r="MPK15"/>
      <c r="MPL15"/>
      <c r="MPM15"/>
      <c r="MPN15"/>
      <c r="MPO15"/>
      <c r="MPP15"/>
      <c r="MPQ15"/>
      <c r="MPR15"/>
      <c r="MPS15"/>
      <c r="MPT15"/>
      <c r="MPU15"/>
      <c r="MPV15"/>
      <c r="MPW15"/>
      <c r="MPX15"/>
      <c r="MPY15"/>
      <c r="MPZ15"/>
      <c r="MQA15"/>
      <c r="MQB15"/>
      <c r="MQC15"/>
      <c r="MQD15"/>
      <c r="MQE15"/>
      <c r="MQF15"/>
      <c r="MQG15"/>
      <c r="MQH15"/>
      <c r="MQI15"/>
      <c r="MQJ15"/>
      <c r="MQK15"/>
      <c r="MQL15"/>
      <c r="MQM15"/>
      <c r="MQN15"/>
      <c r="MQO15"/>
      <c r="MQP15"/>
      <c r="MQQ15"/>
      <c r="MQR15"/>
      <c r="MQS15"/>
      <c r="MQT15"/>
      <c r="MQU15"/>
      <c r="MQV15"/>
      <c r="MQW15"/>
      <c r="MQX15"/>
      <c r="MQY15"/>
      <c r="MQZ15"/>
      <c r="MRA15"/>
      <c r="MRB15"/>
      <c r="MRC15"/>
      <c r="MRD15"/>
      <c r="MRE15"/>
      <c r="MRF15"/>
      <c r="MRG15"/>
      <c r="MRH15"/>
      <c r="MRI15"/>
      <c r="MRJ15"/>
      <c r="MRK15"/>
      <c r="MRL15"/>
      <c r="MRM15"/>
      <c r="MRN15"/>
      <c r="MRO15"/>
      <c r="MRP15"/>
      <c r="MRQ15"/>
      <c r="MRR15"/>
      <c r="MRS15"/>
      <c r="MRT15"/>
      <c r="MRU15"/>
      <c r="MRV15"/>
      <c r="MRW15"/>
      <c r="MRX15"/>
      <c r="MRY15"/>
      <c r="MRZ15"/>
      <c r="MSA15"/>
      <c r="MSB15"/>
      <c r="MSC15"/>
      <c r="MSD15"/>
      <c r="MSE15"/>
      <c r="MSF15"/>
      <c r="MSG15"/>
      <c r="MSH15"/>
      <c r="MSI15"/>
      <c r="MSJ15"/>
      <c r="MSK15"/>
      <c r="MSL15"/>
      <c r="MSM15"/>
      <c r="MSN15"/>
      <c r="MSO15"/>
      <c r="MSP15"/>
      <c r="MSQ15"/>
      <c r="MSR15"/>
      <c r="MSS15"/>
      <c r="MST15"/>
      <c r="MSU15"/>
      <c r="MSV15"/>
      <c r="MSW15"/>
      <c r="MSX15"/>
      <c r="MSY15"/>
      <c r="MSZ15"/>
      <c r="MTA15"/>
      <c r="MTB15"/>
      <c r="MTC15"/>
      <c r="MTD15"/>
      <c r="MTE15"/>
      <c r="MTF15"/>
      <c r="MTG15"/>
      <c r="MTH15"/>
      <c r="MTI15"/>
      <c r="MTJ15"/>
      <c r="MTK15"/>
      <c r="MTL15"/>
      <c r="MTM15"/>
      <c r="MTN15"/>
      <c r="MTO15"/>
      <c r="MTP15"/>
      <c r="MTQ15"/>
      <c r="MTR15"/>
      <c r="MTS15"/>
      <c r="MTT15"/>
      <c r="MTU15"/>
      <c r="MTV15"/>
      <c r="MTW15"/>
      <c r="MTX15"/>
      <c r="MTY15"/>
      <c r="MTZ15"/>
      <c r="MUA15"/>
      <c r="MUB15"/>
      <c r="MUC15"/>
      <c r="MUD15"/>
      <c r="MUE15"/>
      <c r="MUF15"/>
      <c r="MUG15"/>
      <c r="MUH15"/>
      <c r="MUI15"/>
      <c r="MUJ15"/>
      <c r="MUK15"/>
      <c r="MUL15"/>
      <c r="MUM15"/>
      <c r="MUN15"/>
      <c r="MUO15"/>
      <c r="MUP15"/>
      <c r="MUQ15"/>
      <c r="MUR15"/>
      <c r="MUS15"/>
      <c r="MUT15"/>
      <c r="MUU15"/>
      <c r="MUV15"/>
      <c r="MUW15"/>
      <c r="MUX15"/>
      <c r="MUY15"/>
      <c r="MUZ15"/>
      <c r="MVA15"/>
      <c r="MVB15"/>
      <c r="MVC15"/>
      <c r="MVD15"/>
      <c r="MVE15"/>
      <c r="MVF15"/>
      <c r="MVG15"/>
      <c r="MVH15"/>
      <c r="MVI15"/>
      <c r="MVJ15"/>
      <c r="MVK15"/>
      <c r="MVL15"/>
      <c r="MVM15"/>
      <c r="MVN15"/>
      <c r="MVO15"/>
      <c r="MVP15"/>
      <c r="MVQ15"/>
      <c r="MVR15"/>
      <c r="MVS15"/>
      <c r="MVT15"/>
      <c r="MVU15"/>
      <c r="MVV15"/>
      <c r="MVW15"/>
      <c r="MVX15"/>
      <c r="MVY15"/>
      <c r="MVZ15"/>
      <c r="MWA15"/>
      <c r="MWB15"/>
      <c r="MWC15"/>
      <c r="MWD15"/>
      <c r="MWE15"/>
      <c r="MWF15"/>
      <c r="MWG15"/>
      <c r="MWH15"/>
      <c r="MWI15"/>
      <c r="MWJ15"/>
      <c r="MWK15"/>
      <c r="MWL15"/>
      <c r="MWM15"/>
      <c r="MWN15"/>
      <c r="MWO15"/>
      <c r="MWP15"/>
      <c r="MWQ15"/>
      <c r="MWR15"/>
      <c r="MWS15"/>
      <c r="MWT15"/>
      <c r="MWU15"/>
      <c r="MWV15"/>
      <c r="MWW15"/>
      <c r="MWX15"/>
      <c r="MWY15"/>
      <c r="MWZ15"/>
      <c r="MXA15"/>
      <c r="MXB15"/>
      <c r="MXC15"/>
      <c r="MXD15"/>
      <c r="MXE15"/>
      <c r="MXF15"/>
      <c r="MXG15"/>
      <c r="MXH15"/>
      <c r="MXI15"/>
      <c r="MXJ15"/>
      <c r="MXK15"/>
      <c r="MXL15"/>
      <c r="MXM15"/>
      <c r="MXN15"/>
      <c r="MXO15"/>
      <c r="MXP15"/>
      <c r="MXQ15"/>
      <c r="MXR15"/>
      <c r="MXS15"/>
      <c r="MXT15"/>
      <c r="MXU15"/>
      <c r="MXV15"/>
      <c r="MXW15"/>
      <c r="MXX15"/>
      <c r="MXY15"/>
      <c r="MXZ15"/>
      <c r="MYA15"/>
      <c r="MYB15"/>
      <c r="MYC15"/>
      <c r="MYD15"/>
      <c r="MYE15"/>
      <c r="MYF15"/>
      <c r="MYG15"/>
      <c r="MYH15"/>
      <c r="MYI15"/>
      <c r="MYJ15"/>
      <c r="MYK15"/>
      <c r="MYL15"/>
      <c r="MYM15"/>
      <c r="MYN15"/>
      <c r="MYO15"/>
      <c r="MYP15"/>
      <c r="MYQ15"/>
      <c r="MYR15"/>
      <c r="MYS15"/>
      <c r="MYT15"/>
      <c r="MYU15"/>
      <c r="MYV15"/>
      <c r="MYW15"/>
      <c r="MYX15"/>
      <c r="MYY15"/>
      <c r="MYZ15"/>
      <c r="MZA15"/>
      <c r="MZB15"/>
      <c r="MZC15"/>
      <c r="MZD15"/>
      <c r="MZE15"/>
      <c r="MZF15"/>
      <c r="MZG15"/>
      <c r="MZH15"/>
      <c r="MZI15"/>
      <c r="MZJ15"/>
      <c r="MZK15"/>
      <c r="MZL15"/>
      <c r="MZM15"/>
      <c r="MZN15"/>
      <c r="MZO15"/>
      <c r="MZP15"/>
      <c r="MZQ15"/>
      <c r="MZR15"/>
      <c r="MZS15"/>
      <c r="MZT15"/>
      <c r="MZU15"/>
      <c r="MZV15"/>
      <c r="MZW15"/>
      <c r="MZX15"/>
      <c r="MZY15"/>
      <c r="MZZ15"/>
      <c r="NAA15"/>
      <c r="NAB15"/>
      <c r="NAC15"/>
      <c r="NAD15"/>
      <c r="NAE15"/>
      <c r="NAF15"/>
      <c r="NAG15"/>
      <c r="NAH15"/>
      <c r="NAI15"/>
      <c r="NAJ15"/>
      <c r="NAK15"/>
      <c r="NAL15"/>
      <c r="NAM15"/>
      <c r="NAN15"/>
      <c r="NAO15"/>
      <c r="NAP15"/>
      <c r="NAQ15"/>
      <c r="NAR15"/>
      <c r="NAS15"/>
      <c r="NAT15"/>
      <c r="NAU15"/>
      <c r="NAV15"/>
      <c r="NAW15"/>
      <c r="NAX15"/>
      <c r="NAY15"/>
      <c r="NAZ15"/>
      <c r="NBA15"/>
      <c r="NBB15"/>
      <c r="NBC15"/>
      <c r="NBD15"/>
      <c r="NBE15"/>
      <c r="NBF15"/>
      <c r="NBG15"/>
      <c r="NBH15"/>
      <c r="NBI15"/>
      <c r="NBJ15"/>
      <c r="NBK15"/>
      <c r="NBL15"/>
      <c r="NBM15"/>
      <c r="NBN15"/>
      <c r="NBO15"/>
      <c r="NBP15"/>
      <c r="NBQ15"/>
      <c r="NBR15"/>
      <c r="NBS15"/>
      <c r="NBT15"/>
      <c r="NBU15"/>
      <c r="NBV15"/>
      <c r="NBW15"/>
      <c r="NBX15"/>
      <c r="NBY15"/>
      <c r="NBZ15"/>
      <c r="NCA15"/>
      <c r="NCB15"/>
      <c r="NCC15"/>
      <c r="NCD15"/>
      <c r="NCE15"/>
      <c r="NCF15"/>
      <c r="NCG15"/>
      <c r="NCH15"/>
      <c r="NCI15"/>
      <c r="NCJ15"/>
      <c r="NCK15"/>
      <c r="NCL15"/>
      <c r="NCM15"/>
      <c r="NCN15"/>
      <c r="NCO15"/>
      <c r="NCP15"/>
      <c r="NCQ15"/>
      <c r="NCR15"/>
      <c r="NCS15"/>
      <c r="NCT15"/>
      <c r="NCU15"/>
      <c r="NCV15"/>
      <c r="NCW15"/>
      <c r="NCX15"/>
      <c r="NCY15"/>
      <c r="NCZ15"/>
      <c r="NDA15"/>
      <c r="NDB15"/>
      <c r="NDC15"/>
      <c r="NDD15"/>
      <c r="NDE15"/>
      <c r="NDF15"/>
      <c r="NDG15"/>
      <c r="NDH15"/>
      <c r="NDI15"/>
      <c r="NDJ15"/>
      <c r="NDK15"/>
      <c r="NDL15"/>
      <c r="NDM15"/>
      <c r="NDN15"/>
      <c r="NDO15"/>
      <c r="NDP15"/>
      <c r="NDQ15"/>
      <c r="NDR15"/>
      <c r="NDS15"/>
      <c r="NDT15"/>
      <c r="NDU15"/>
      <c r="NDV15"/>
      <c r="NDW15"/>
      <c r="NDX15"/>
      <c r="NDY15"/>
      <c r="NDZ15"/>
      <c r="NEA15"/>
      <c r="NEB15"/>
      <c r="NEC15"/>
      <c r="NED15"/>
      <c r="NEE15"/>
      <c r="NEF15"/>
      <c r="NEG15"/>
      <c r="NEH15"/>
      <c r="NEI15"/>
      <c r="NEJ15"/>
      <c r="NEK15"/>
      <c r="NEL15"/>
      <c r="NEM15"/>
      <c r="NEN15"/>
      <c r="NEO15"/>
      <c r="NEP15"/>
      <c r="NEQ15"/>
      <c r="NER15"/>
      <c r="NES15"/>
      <c r="NET15"/>
      <c r="NEU15"/>
      <c r="NEV15"/>
      <c r="NEW15"/>
      <c r="NEX15"/>
      <c r="NEY15"/>
      <c r="NEZ15"/>
      <c r="NFA15"/>
      <c r="NFB15"/>
      <c r="NFC15"/>
      <c r="NFD15"/>
      <c r="NFE15"/>
      <c r="NFF15"/>
      <c r="NFG15"/>
      <c r="NFH15"/>
      <c r="NFI15"/>
      <c r="NFJ15"/>
      <c r="NFK15"/>
      <c r="NFL15"/>
      <c r="NFM15"/>
      <c r="NFN15"/>
      <c r="NFO15"/>
      <c r="NFP15"/>
      <c r="NFQ15"/>
      <c r="NFR15"/>
      <c r="NFS15"/>
      <c r="NFT15"/>
      <c r="NFU15"/>
      <c r="NFV15"/>
      <c r="NFW15"/>
      <c r="NFX15"/>
      <c r="NFY15"/>
      <c r="NFZ15"/>
      <c r="NGA15"/>
      <c r="NGB15"/>
      <c r="NGC15"/>
      <c r="NGD15"/>
      <c r="NGE15"/>
      <c r="NGF15"/>
      <c r="NGG15"/>
      <c r="NGH15"/>
      <c r="NGI15"/>
      <c r="NGJ15"/>
      <c r="NGK15"/>
      <c r="NGL15"/>
      <c r="NGM15"/>
      <c r="NGN15"/>
      <c r="NGO15"/>
      <c r="NGP15"/>
      <c r="NGQ15"/>
      <c r="NGR15"/>
      <c r="NGS15"/>
      <c r="NGT15"/>
      <c r="NGU15"/>
      <c r="NGV15"/>
      <c r="NGW15"/>
      <c r="NGX15"/>
      <c r="NGY15"/>
      <c r="NGZ15"/>
      <c r="NHA15"/>
      <c r="NHB15"/>
      <c r="NHC15"/>
      <c r="NHD15"/>
      <c r="NHE15"/>
      <c r="NHF15"/>
      <c r="NHG15"/>
      <c r="NHH15"/>
      <c r="NHI15"/>
      <c r="NHJ15"/>
      <c r="NHK15"/>
      <c r="NHL15"/>
      <c r="NHM15"/>
      <c r="NHN15"/>
      <c r="NHO15"/>
      <c r="NHP15"/>
      <c r="NHQ15"/>
      <c r="NHR15"/>
      <c r="NHS15"/>
      <c r="NHT15"/>
      <c r="NHU15"/>
      <c r="NHV15"/>
      <c r="NHW15"/>
      <c r="NHX15"/>
      <c r="NHY15"/>
      <c r="NHZ15"/>
      <c r="NIA15"/>
      <c r="NIB15"/>
      <c r="NIC15"/>
      <c r="NID15"/>
      <c r="NIE15"/>
      <c r="NIF15"/>
      <c r="NIG15"/>
      <c r="NIH15"/>
      <c r="NII15"/>
      <c r="NIJ15"/>
      <c r="NIK15"/>
      <c r="NIL15"/>
      <c r="NIM15"/>
      <c r="NIN15"/>
      <c r="NIO15"/>
      <c r="NIP15"/>
      <c r="NIQ15"/>
      <c r="NIR15"/>
      <c r="NIS15"/>
      <c r="NIT15"/>
      <c r="NIU15"/>
      <c r="NIV15"/>
      <c r="NIW15"/>
      <c r="NIX15"/>
      <c r="NIY15"/>
      <c r="NIZ15"/>
      <c r="NJA15"/>
      <c r="NJB15"/>
      <c r="NJC15"/>
      <c r="NJD15"/>
      <c r="NJE15"/>
      <c r="NJF15"/>
      <c r="NJG15"/>
      <c r="NJH15"/>
      <c r="NJI15"/>
      <c r="NJJ15"/>
      <c r="NJK15"/>
      <c r="NJL15"/>
      <c r="NJM15"/>
      <c r="NJN15"/>
      <c r="NJO15"/>
      <c r="NJP15"/>
      <c r="NJQ15"/>
      <c r="NJR15"/>
      <c r="NJS15"/>
      <c r="NJT15"/>
      <c r="NJU15"/>
      <c r="NJV15"/>
      <c r="NJW15"/>
      <c r="NJX15"/>
      <c r="NJY15"/>
      <c r="NJZ15"/>
      <c r="NKA15"/>
      <c r="NKB15"/>
      <c r="NKC15"/>
      <c r="NKD15"/>
      <c r="NKE15"/>
      <c r="NKF15"/>
      <c r="NKG15"/>
      <c r="NKH15"/>
      <c r="NKI15"/>
      <c r="NKJ15"/>
      <c r="NKK15"/>
      <c r="NKL15"/>
      <c r="NKM15"/>
      <c r="NKN15"/>
      <c r="NKO15"/>
      <c r="NKP15"/>
      <c r="NKQ15"/>
      <c r="NKR15"/>
      <c r="NKS15"/>
      <c r="NKT15"/>
      <c r="NKU15"/>
      <c r="NKV15"/>
      <c r="NKW15"/>
      <c r="NKX15"/>
      <c r="NKY15"/>
      <c r="NKZ15"/>
      <c r="NLA15"/>
      <c r="NLB15"/>
      <c r="NLC15"/>
      <c r="NLD15"/>
      <c r="NLE15"/>
      <c r="NLF15"/>
      <c r="NLG15"/>
      <c r="NLH15"/>
      <c r="NLI15"/>
      <c r="NLJ15"/>
      <c r="NLK15"/>
      <c r="NLL15"/>
      <c r="NLM15"/>
      <c r="NLN15"/>
      <c r="NLO15"/>
      <c r="NLP15"/>
      <c r="NLQ15"/>
      <c r="NLR15"/>
      <c r="NLS15"/>
      <c r="NLT15"/>
      <c r="NLU15"/>
      <c r="NLV15"/>
      <c r="NLW15"/>
      <c r="NLX15"/>
      <c r="NLY15"/>
      <c r="NLZ15"/>
      <c r="NMA15"/>
      <c r="NMB15"/>
      <c r="NMC15"/>
      <c r="NMD15"/>
      <c r="NME15"/>
      <c r="NMF15"/>
      <c r="NMG15"/>
      <c r="NMH15"/>
      <c r="NMI15"/>
      <c r="NMJ15"/>
      <c r="NMK15"/>
      <c r="NML15"/>
      <c r="NMM15"/>
      <c r="NMN15"/>
      <c r="NMO15"/>
      <c r="NMP15"/>
      <c r="NMQ15"/>
      <c r="NMR15"/>
      <c r="NMS15"/>
      <c r="NMT15"/>
      <c r="NMU15"/>
      <c r="NMV15"/>
      <c r="NMW15"/>
      <c r="NMX15"/>
      <c r="NMY15"/>
      <c r="NMZ15"/>
      <c r="NNA15"/>
      <c r="NNB15"/>
      <c r="NNC15"/>
      <c r="NND15"/>
      <c r="NNE15"/>
      <c r="NNF15"/>
      <c r="NNG15"/>
      <c r="NNH15"/>
      <c r="NNI15"/>
      <c r="NNJ15"/>
      <c r="NNK15"/>
      <c r="NNL15"/>
      <c r="NNM15"/>
      <c r="NNN15"/>
      <c r="NNO15"/>
      <c r="NNP15"/>
      <c r="NNQ15"/>
      <c r="NNR15"/>
      <c r="NNS15"/>
      <c r="NNT15"/>
      <c r="NNU15"/>
      <c r="NNV15"/>
      <c r="NNW15"/>
      <c r="NNX15"/>
      <c r="NNY15"/>
      <c r="NNZ15"/>
      <c r="NOA15"/>
      <c r="NOB15"/>
      <c r="NOC15"/>
      <c r="NOD15"/>
      <c r="NOE15"/>
      <c r="NOF15"/>
      <c r="NOG15"/>
      <c r="NOH15"/>
      <c r="NOI15"/>
      <c r="NOJ15"/>
      <c r="NOK15"/>
      <c r="NOL15"/>
      <c r="NOM15"/>
      <c r="NON15"/>
      <c r="NOO15"/>
      <c r="NOP15"/>
      <c r="NOQ15"/>
      <c r="NOR15"/>
      <c r="NOS15"/>
      <c r="NOT15"/>
      <c r="NOU15"/>
      <c r="NOV15"/>
      <c r="NOW15"/>
      <c r="NOX15"/>
      <c r="NOY15"/>
      <c r="NOZ15"/>
      <c r="NPA15"/>
      <c r="NPB15"/>
      <c r="NPC15"/>
      <c r="NPD15"/>
      <c r="NPE15"/>
      <c r="NPF15"/>
      <c r="NPG15"/>
      <c r="NPH15"/>
      <c r="NPI15"/>
      <c r="NPJ15"/>
      <c r="NPK15"/>
      <c r="NPL15"/>
      <c r="NPM15"/>
      <c r="NPN15"/>
      <c r="NPO15"/>
      <c r="NPP15"/>
      <c r="NPQ15"/>
      <c r="NPR15"/>
      <c r="NPS15"/>
      <c r="NPT15"/>
      <c r="NPU15"/>
      <c r="NPV15"/>
      <c r="NPW15"/>
      <c r="NPX15"/>
      <c r="NPY15"/>
      <c r="NPZ15"/>
      <c r="NQA15"/>
      <c r="NQB15"/>
      <c r="NQC15"/>
      <c r="NQD15"/>
      <c r="NQE15"/>
      <c r="NQF15"/>
      <c r="NQG15"/>
      <c r="NQH15"/>
      <c r="NQI15"/>
      <c r="NQJ15"/>
      <c r="NQK15"/>
      <c r="NQL15"/>
      <c r="NQM15"/>
      <c r="NQN15"/>
      <c r="NQO15"/>
      <c r="NQP15"/>
      <c r="NQQ15"/>
      <c r="NQR15"/>
      <c r="NQS15"/>
      <c r="NQT15"/>
      <c r="NQU15"/>
      <c r="NQV15"/>
      <c r="NQW15"/>
      <c r="NQX15"/>
      <c r="NQY15"/>
      <c r="NQZ15"/>
      <c r="NRA15"/>
      <c r="NRB15"/>
      <c r="NRC15"/>
      <c r="NRD15"/>
      <c r="NRE15"/>
      <c r="NRF15"/>
      <c r="NRG15"/>
      <c r="NRH15"/>
      <c r="NRI15"/>
      <c r="NRJ15"/>
      <c r="NRK15"/>
      <c r="NRL15"/>
      <c r="NRM15"/>
      <c r="NRN15"/>
      <c r="NRO15"/>
      <c r="NRP15"/>
      <c r="NRQ15"/>
      <c r="NRR15"/>
      <c r="NRS15"/>
      <c r="NRT15"/>
      <c r="NRU15"/>
      <c r="NRV15"/>
      <c r="NRW15"/>
      <c r="NRX15"/>
      <c r="NRY15"/>
      <c r="NRZ15"/>
      <c r="NSA15"/>
      <c r="NSB15"/>
      <c r="NSC15"/>
      <c r="NSD15"/>
      <c r="NSE15"/>
      <c r="NSF15"/>
      <c r="NSG15"/>
      <c r="NSH15"/>
      <c r="NSI15"/>
      <c r="NSJ15"/>
      <c r="NSK15"/>
      <c r="NSL15"/>
      <c r="NSM15"/>
      <c r="NSN15"/>
      <c r="NSO15"/>
      <c r="NSP15"/>
      <c r="NSQ15"/>
      <c r="NSR15"/>
      <c r="NSS15"/>
      <c r="NST15"/>
      <c r="NSU15"/>
      <c r="NSV15"/>
      <c r="NSW15"/>
      <c r="NSX15"/>
      <c r="NSY15"/>
      <c r="NSZ15"/>
      <c r="NTA15"/>
      <c r="NTB15"/>
      <c r="NTC15"/>
      <c r="NTD15"/>
      <c r="NTE15"/>
      <c r="NTF15"/>
      <c r="NTG15"/>
      <c r="NTH15"/>
      <c r="NTI15"/>
      <c r="NTJ15"/>
      <c r="NTK15"/>
      <c r="NTL15"/>
      <c r="NTM15"/>
      <c r="NTN15"/>
      <c r="NTO15"/>
      <c r="NTP15"/>
      <c r="NTQ15"/>
      <c r="NTR15"/>
      <c r="NTS15"/>
      <c r="NTT15"/>
      <c r="NTU15"/>
      <c r="NTV15"/>
      <c r="NTW15"/>
      <c r="NTX15"/>
      <c r="NTY15"/>
      <c r="NTZ15"/>
      <c r="NUA15"/>
      <c r="NUB15"/>
      <c r="NUC15"/>
      <c r="NUD15"/>
      <c r="NUE15"/>
      <c r="NUF15"/>
      <c r="NUG15"/>
      <c r="NUH15"/>
      <c r="NUI15"/>
      <c r="NUJ15"/>
      <c r="NUK15"/>
      <c r="NUL15"/>
      <c r="NUM15"/>
      <c r="NUN15"/>
      <c r="NUO15"/>
      <c r="NUP15"/>
      <c r="NUQ15"/>
      <c r="NUR15"/>
      <c r="NUS15"/>
      <c r="NUT15"/>
      <c r="NUU15"/>
      <c r="NUV15"/>
      <c r="NUW15"/>
      <c r="NUX15"/>
      <c r="NUY15"/>
      <c r="NUZ15"/>
      <c r="NVA15"/>
      <c r="NVB15"/>
      <c r="NVC15"/>
      <c r="NVD15"/>
      <c r="NVE15"/>
      <c r="NVF15"/>
      <c r="NVG15"/>
      <c r="NVH15"/>
      <c r="NVI15"/>
      <c r="NVJ15"/>
      <c r="NVK15"/>
      <c r="NVL15"/>
      <c r="NVM15"/>
      <c r="NVN15"/>
      <c r="NVO15"/>
      <c r="NVP15"/>
      <c r="NVQ15"/>
      <c r="NVR15"/>
      <c r="NVS15"/>
      <c r="NVT15"/>
      <c r="NVU15"/>
      <c r="NVV15"/>
      <c r="NVW15"/>
      <c r="NVX15"/>
      <c r="NVY15"/>
      <c r="NVZ15"/>
      <c r="NWA15"/>
      <c r="NWB15"/>
      <c r="NWC15"/>
      <c r="NWD15"/>
      <c r="NWE15"/>
      <c r="NWF15"/>
      <c r="NWG15"/>
      <c r="NWH15"/>
      <c r="NWI15"/>
      <c r="NWJ15"/>
      <c r="NWK15"/>
      <c r="NWL15"/>
      <c r="NWM15"/>
      <c r="NWN15"/>
      <c r="NWO15"/>
      <c r="NWP15"/>
      <c r="NWQ15"/>
      <c r="NWR15"/>
      <c r="NWS15"/>
      <c r="NWT15"/>
      <c r="NWU15"/>
      <c r="NWV15"/>
      <c r="NWW15"/>
      <c r="NWX15"/>
      <c r="NWY15"/>
      <c r="NWZ15"/>
      <c r="NXA15"/>
      <c r="NXB15"/>
      <c r="NXC15"/>
      <c r="NXD15"/>
      <c r="NXE15"/>
      <c r="NXF15"/>
      <c r="NXG15"/>
      <c r="NXH15"/>
      <c r="NXI15"/>
      <c r="NXJ15"/>
      <c r="NXK15"/>
      <c r="NXL15"/>
      <c r="NXM15"/>
      <c r="NXN15"/>
      <c r="NXO15"/>
      <c r="NXP15"/>
      <c r="NXQ15"/>
      <c r="NXR15"/>
      <c r="NXS15"/>
      <c r="NXT15"/>
      <c r="NXU15"/>
      <c r="NXV15"/>
      <c r="NXW15"/>
      <c r="NXX15"/>
      <c r="NXY15"/>
      <c r="NXZ15"/>
      <c r="NYA15"/>
      <c r="NYB15"/>
      <c r="NYC15"/>
      <c r="NYD15"/>
      <c r="NYE15"/>
      <c r="NYF15"/>
      <c r="NYG15"/>
      <c r="NYH15"/>
      <c r="NYI15"/>
      <c r="NYJ15"/>
      <c r="NYK15"/>
      <c r="NYL15"/>
      <c r="NYM15"/>
      <c r="NYN15"/>
      <c r="NYO15"/>
      <c r="NYP15"/>
      <c r="NYQ15"/>
      <c r="NYR15"/>
      <c r="NYS15"/>
      <c r="NYT15"/>
      <c r="NYU15"/>
      <c r="NYV15"/>
      <c r="NYW15"/>
      <c r="NYX15"/>
      <c r="NYY15"/>
      <c r="NYZ15"/>
      <c r="NZA15"/>
      <c r="NZB15"/>
      <c r="NZC15"/>
      <c r="NZD15"/>
      <c r="NZE15"/>
      <c r="NZF15"/>
      <c r="NZG15"/>
      <c r="NZH15"/>
      <c r="NZI15"/>
      <c r="NZJ15"/>
      <c r="NZK15"/>
      <c r="NZL15"/>
      <c r="NZM15"/>
      <c r="NZN15"/>
      <c r="NZO15"/>
      <c r="NZP15"/>
      <c r="NZQ15"/>
      <c r="NZR15"/>
      <c r="NZS15"/>
      <c r="NZT15"/>
      <c r="NZU15"/>
      <c r="NZV15"/>
      <c r="NZW15"/>
      <c r="NZX15"/>
      <c r="NZY15"/>
      <c r="NZZ15"/>
      <c r="OAA15"/>
      <c r="OAB15"/>
      <c r="OAC15"/>
      <c r="OAD15"/>
      <c r="OAE15"/>
      <c r="OAF15"/>
      <c r="OAG15"/>
      <c r="OAH15"/>
      <c r="OAI15"/>
      <c r="OAJ15"/>
      <c r="OAK15"/>
      <c r="OAL15"/>
      <c r="OAM15"/>
      <c r="OAN15"/>
      <c r="OAO15"/>
      <c r="OAP15"/>
      <c r="OAQ15"/>
      <c r="OAR15"/>
      <c r="OAS15"/>
      <c r="OAT15"/>
      <c r="OAU15"/>
      <c r="OAV15"/>
      <c r="OAW15"/>
      <c r="OAX15"/>
      <c r="OAY15"/>
      <c r="OAZ15"/>
      <c r="OBA15"/>
      <c r="OBB15"/>
      <c r="OBC15"/>
      <c r="OBD15"/>
      <c r="OBE15"/>
      <c r="OBF15"/>
      <c r="OBG15"/>
      <c r="OBH15"/>
      <c r="OBI15"/>
      <c r="OBJ15"/>
      <c r="OBK15"/>
      <c r="OBL15"/>
      <c r="OBM15"/>
      <c r="OBN15"/>
      <c r="OBO15"/>
      <c r="OBP15"/>
      <c r="OBQ15"/>
      <c r="OBR15"/>
      <c r="OBS15"/>
      <c r="OBT15"/>
      <c r="OBU15"/>
      <c r="OBV15"/>
      <c r="OBW15"/>
      <c r="OBX15"/>
      <c r="OBY15"/>
      <c r="OBZ15"/>
      <c r="OCA15"/>
      <c r="OCB15"/>
      <c r="OCC15"/>
      <c r="OCD15"/>
      <c r="OCE15"/>
      <c r="OCF15"/>
      <c r="OCG15"/>
      <c r="OCH15"/>
      <c r="OCI15"/>
      <c r="OCJ15"/>
      <c r="OCK15"/>
      <c r="OCL15"/>
      <c r="OCM15"/>
      <c r="OCN15"/>
      <c r="OCO15"/>
      <c r="OCP15"/>
      <c r="OCQ15"/>
      <c r="OCR15"/>
      <c r="OCS15"/>
      <c r="OCT15"/>
      <c r="OCU15"/>
      <c r="OCV15"/>
      <c r="OCW15"/>
      <c r="OCX15"/>
      <c r="OCY15"/>
      <c r="OCZ15"/>
      <c r="ODA15"/>
      <c r="ODB15"/>
      <c r="ODC15"/>
      <c r="ODD15"/>
      <c r="ODE15"/>
      <c r="ODF15"/>
      <c r="ODG15"/>
      <c r="ODH15"/>
      <c r="ODI15"/>
      <c r="ODJ15"/>
      <c r="ODK15"/>
      <c r="ODL15"/>
      <c r="ODM15"/>
      <c r="ODN15"/>
      <c r="ODO15"/>
      <c r="ODP15"/>
      <c r="ODQ15"/>
      <c r="ODR15"/>
      <c r="ODS15"/>
      <c r="ODT15"/>
      <c r="ODU15"/>
      <c r="ODV15"/>
      <c r="ODW15"/>
      <c r="ODX15"/>
      <c r="ODY15"/>
      <c r="ODZ15"/>
      <c r="OEA15"/>
      <c r="OEB15"/>
      <c r="OEC15"/>
      <c r="OED15"/>
      <c r="OEE15"/>
      <c r="OEF15"/>
      <c r="OEG15"/>
      <c r="OEH15"/>
      <c r="OEI15"/>
      <c r="OEJ15"/>
      <c r="OEK15"/>
      <c r="OEL15"/>
      <c r="OEM15"/>
      <c r="OEN15"/>
      <c r="OEO15"/>
      <c r="OEP15"/>
      <c r="OEQ15"/>
      <c r="OER15"/>
      <c r="OES15"/>
      <c r="OET15"/>
      <c r="OEU15"/>
      <c r="OEV15"/>
      <c r="OEW15"/>
      <c r="OEX15"/>
      <c r="OEY15"/>
      <c r="OEZ15"/>
      <c r="OFA15"/>
      <c r="OFB15"/>
      <c r="OFC15"/>
      <c r="OFD15"/>
      <c r="OFE15"/>
      <c r="OFF15"/>
      <c r="OFG15"/>
      <c r="OFH15"/>
      <c r="OFI15"/>
      <c r="OFJ15"/>
      <c r="OFK15"/>
      <c r="OFL15"/>
      <c r="OFM15"/>
      <c r="OFN15"/>
      <c r="OFO15"/>
      <c r="OFP15"/>
      <c r="OFQ15"/>
      <c r="OFR15"/>
      <c r="OFS15"/>
      <c r="OFT15"/>
      <c r="OFU15"/>
      <c r="OFV15"/>
      <c r="OFW15"/>
      <c r="OFX15"/>
      <c r="OFY15"/>
      <c r="OFZ15"/>
      <c r="OGA15"/>
      <c r="OGB15"/>
      <c r="OGC15"/>
      <c r="OGD15"/>
      <c r="OGE15"/>
      <c r="OGF15"/>
      <c r="OGG15"/>
      <c r="OGH15"/>
      <c r="OGI15"/>
      <c r="OGJ15"/>
      <c r="OGK15"/>
      <c r="OGL15"/>
      <c r="OGM15"/>
      <c r="OGN15"/>
      <c r="OGO15"/>
      <c r="OGP15"/>
      <c r="OGQ15"/>
      <c r="OGR15"/>
      <c r="OGS15"/>
      <c r="OGT15"/>
      <c r="OGU15"/>
      <c r="OGV15"/>
      <c r="OGW15"/>
      <c r="OGX15"/>
      <c r="OGY15"/>
      <c r="OGZ15"/>
      <c r="OHA15"/>
      <c r="OHB15"/>
      <c r="OHC15"/>
      <c r="OHD15"/>
      <c r="OHE15"/>
      <c r="OHF15"/>
      <c r="OHG15"/>
      <c r="OHH15"/>
      <c r="OHI15"/>
      <c r="OHJ15"/>
      <c r="OHK15"/>
      <c r="OHL15"/>
      <c r="OHM15"/>
      <c r="OHN15"/>
      <c r="OHO15"/>
      <c r="OHP15"/>
      <c r="OHQ15"/>
      <c r="OHR15"/>
      <c r="OHS15"/>
      <c r="OHT15"/>
      <c r="OHU15"/>
      <c r="OHV15"/>
      <c r="OHW15"/>
      <c r="OHX15"/>
      <c r="OHY15"/>
      <c r="OHZ15"/>
      <c r="OIA15"/>
      <c r="OIB15"/>
      <c r="OIC15"/>
      <c r="OID15"/>
      <c r="OIE15"/>
      <c r="OIF15"/>
      <c r="OIG15"/>
      <c r="OIH15"/>
      <c r="OII15"/>
      <c r="OIJ15"/>
      <c r="OIK15"/>
      <c r="OIL15"/>
      <c r="OIM15"/>
      <c r="OIN15"/>
      <c r="OIO15"/>
      <c r="OIP15"/>
      <c r="OIQ15"/>
      <c r="OIR15"/>
      <c r="OIS15"/>
      <c r="OIT15"/>
      <c r="OIU15"/>
      <c r="OIV15"/>
      <c r="OIW15"/>
      <c r="OIX15"/>
      <c r="OIY15"/>
      <c r="OIZ15"/>
      <c r="OJA15"/>
      <c r="OJB15"/>
      <c r="OJC15"/>
      <c r="OJD15"/>
      <c r="OJE15"/>
      <c r="OJF15"/>
      <c r="OJG15"/>
      <c r="OJH15"/>
      <c r="OJI15"/>
      <c r="OJJ15"/>
      <c r="OJK15"/>
      <c r="OJL15"/>
      <c r="OJM15"/>
      <c r="OJN15"/>
      <c r="OJO15"/>
      <c r="OJP15"/>
      <c r="OJQ15"/>
      <c r="OJR15"/>
      <c r="OJS15"/>
      <c r="OJT15"/>
      <c r="OJU15"/>
      <c r="OJV15"/>
      <c r="OJW15"/>
      <c r="OJX15"/>
      <c r="OJY15"/>
      <c r="OJZ15"/>
      <c r="OKA15"/>
      <c r="OKB15"/>
      <c r="OKC15"/>
      <c r="OKD15"/>
      <c r="OKE15"/>
      <c r="OKF15"/>
      <c r="OKG15"/>
      <c r="OKH15"/>
      <c r="OKI15"/>
      <c r="OKJ15"/>
      <c r="OKK15"/>
      <c r="OKL15"/>
      <c r="OKM15"/>
      <c r="OKN15"/>
      <c r="OKO15"/>
      <c r="OKP15"/>
      <c r="OKQ15"/>
      <c r="OKR15"/>
      <c r="OKS15"/>
      <c r="OKT15"/>
      <c r="OKU15"/>
      <c r="OKV15"/>
      <c r="OKW15"/>
      <c r="OKX15"/>
      <c r="OKY15"/>
      <c r="OKZ15"/>
      <c r="OLA15"/>
      <c r="OLB15"/>
      <c r="OLC15"/>
      <c r="OLD15"/>
      <c r="OLE15"/>
      <c r="OLF15"/>
      <c r="OLG15"/>
      <c r="OLH15"/>
      <c r="OLI15"/>
      <c r="OLJ15"/>
      <c r="OLK15"/>
      <c r="OLL15"/>
      <c r="OLM15"/>
      <c r="OLN15"/>
      <c r="OLO15"/>
      <c r="OLP15"/>
      <c r="OLQ15"/>
      <c r="OLR15"/>
      <c r="OLS15"/>
      <c r="OLT15"/>
      <c r="OLU15"/>
      <c r="OLV15"/>
      <c r="OLW15"/>
      <c r="OLX15"/>
      <c r="OLY15"/>
      <c r="OLZ15"/>
      <c r="OMA15"/>
      <c r="OMB15"/>
      <c r="OMC15"/>
      <c r="OMD15"/>
      <c r="OME15"/>
      <c r="OMF15"/>
      <c r="OMG15"/>
      <c r="OMH15"/>
      <c r="OMI15"/>
      <c r="OMJ15"/>
      <c r="OMK15"/>
      <c r="OML15"/>
      <c r="OMM15"/>
      <c r="OMN15"/>
      <c r="OMO15"/>
      <c r="OMP15"/>
      <c r="OMQ15"/>
      <c r="OMR15"/>
      <c r="OMS15"/>
      <c r="OMT15"/>
      <c r="OMU15"/>
      <c r="OMV15"/>
      <c r="OMW15"/>
      <c r="OMX15"/>
      <c r="OMY15"/>
      <c r="OMZ15"/>
      <c r="ONA15"/>
      <c r="ONB15"/>
      <c r="ONC15"/>
      <c r="OND15"/>
      <c r="ONE15"/>
      <c r="ONF15"/>
      <c r="ONG15"/>
      <c r="ONH15"/>
      <c r="ONI15"/>
      <c r="ONJ15"/>
      <c r="ONK15"/>
      <c r="ONL15"/>
      <c r="ONM15"/>
      <c r="ONN15"/>
      <c r="ONO15"/>
      <c r="ONP15"/>
      <c r="ONQ15"/>
      <c r="ONR15"/>
      <c r="ONS15"/>
      <c r="ONT15"/>
      <c r="ONU15"/>
      <c r="ONV15"/>
      <c r="ONW15"/>
      <c r="ONX15"/>
      <c r="ONY15"/>
      <c r="ONZ15"/>
      <c r="OOA15"/>
      <c r="OOB15"/>
      <c r="OOC15"/>
      <c r="OOD15"/>
      <c r="OOE15"/>
      <c r="OOF15"/>
      <c r="OOG15"/>
      <c r="OOH15"/>
      <c r="OOI15"/>
      <c r="OOJ15"/>
      <c r="OOK15"/>
      <c r="OOL15"/>
      <c r="OOM15"/>
      <c r="OON15"/>
      <c r="OOO15"/>
      <c r="OOP15"/>
      <c r="OOQ15"/>
      <c r="OOR15"/>
      <c r="OOS15"/>
      <c r="OOT15"/>
      <c r="OOU15"/>
      <c r="OOV15"/>
      <c r="OOW15"/>
      <c r="OOX15"/>
      <c r="OOY15"/>
      <c r="OOZ15"/>
      <c r="OPA15"/>
      <c r="OPB15"/>
      <c r="OPC15"/>
      <c r="OPD15"/>
      <c r="OPE15"/>
      <c r="OPF15"/>
      <c r="OPG15"/>
      <c r="OPH15"/>
      <c r="OPI15"/>
      <c r="OPJ15"/>
      <c r="OPK15"/>
      <c r="OPL15"/>
      <c r="OPM15"/>
      <c r="OPN15"/>
      <c r="OPO15"/>
      <c r="OPP15"/>
      <c r="OPQ15"/>
      <c r="OPR15"/>
      <c r="OPS15"/>
      <c r="OPT15"/>
      <c r="OPU15"/>
      <c r="OPV15"/>
      <c r="OPW15"/>
      <c r="OPX15"/>
      <c r="OPY15"/>
      <c r="OPZ15"/>
      <c r="OQA15"/>
      <c r="OQB15"/>
      <c r="OQC15"/>
      <c r="OQD15"/>
      <c r="OQE15"/>
      <c r="OQF15"/>
      <c r="OQG15"/>
      <c r="OQH15"/>
      <c r="OQI15"/>
      <c r="OQJ15"/>
      <c r="OQK15"/>
      <c r="OQL15"/>
      <c r="OQM15"/>
      <c r="OQN15"/>
      <c r="OQO15"/>
      <c r="OQP15"/>
      <c r="OQQ15"/>
      <c r="OQR15"/>
      <c r="OQS15"/>
      <c r="OQT15"/>
      <c r="OQU15"/>
      <c r="OQV15"/>
      <c r="OQW15"/>
      <c r="OQX15"/>
      <c r="OQY15"/>
      <c r="OQZ15"/>
      <c r="ORA15"/>
      <c r="ORB15"/>
      <c r="ORC15"/>
      <c r="ORD15"/>
      <c r="ORE15"/>
      <c r="ORF15"/>
      <c r="ORG15"/>
      <c r="ORH15"/>
      <c r="ORI15"/>
      <c r="ORJ15"/>
      <c r="ORK15"/>
      <c r="ORL15"/>
      <c r="ORM15"/>
      <c r="ORN15"/>
      <c r="ORO15"/>
      <c r="ORP15"/>
      <c r="ORQ15"/>
      <c r="ORR15"/>
      <c r="ORS15"/>
      <c r="ORT15"/>
      <c r="ORU15"/>
      <c r="ORV15"/>
      <c r="ORW15"/>
      <c r="ORX15"/>
      <c r="ORY15"/>
      <c r="ORZ15"/>
      <c r="OSA15"/>
      <c r="OSB15"/>
      <c r="OSC15"/>
      <c r="OSD15"/>
      <c r="OSE15"/>
      <c r="OSF15"/>
      <c r="OSG15"/>
      <c r="OSH15"/>
      <c r="OSI15"/>
      <c r="OSJ15"/>
      <c r="OSK15"/>
      <c r="OSL15"/>
      <c r="OSM15"/>
      <c r="OSN15"/>
      <c r="OSO15"/>
      <c r="OSP15"/>
      <c r="OSQ15"/>
      <c r="OSR15"/>
      <c r="OSS15"/>
      <c r="OST15"/>
      <c r="OSU15"/>
      <c r="OSV15"/>
      <c r="OSW15"/>
      <c r="OSX15"/>
      <c r="OSY15"/>
      <c r="OSZ15"/>
      <c r="OTA15"/>
      <c r="OTB15"/>
      <c r="OTC15"/>
      <c r="OTD15"/>
      <c r="OTE15"/>
      <c r="OTF15"/>
      <c r="OTG15"/>
      <c r="OTH15"/>
      <c r="OTI15"/>
      <c r="OTJ15"/>
      <c r="OTK15"/>
      <c r="OTL15"/>
      <c r="OTM15"/>
      <c r="OTN15"/>
      <c r="OTO15"/>
      <c r="OTP15"/>
      <c r="OTQ15"/>
      <c r="OTR15"/>
      <c r="OTS15"/>
      <c r="OTT15"/>
      <c r="OTU15"/>
      <c r="OTV15"/>
      <c r="OTW15"/>
      <c r="OTX15"/>
      <c r="OTY15"/>
      <c r="OTZ15"/>
      <c r="OUA15"/>
      <c r="OUB15"/>
      <c r="OUC15"/>
      <c r="OUD15"/>
      <c r="OUE15"/>
      <c r="OUF15"/>
      <c r="OUG15"/>
      <c r="OUH15"/>
      <c r="OUI15"/>
      <c r="OUJ15"/>
      <c r="OUK15"/>
      <c r="OUL15"/>
      <c r="OUM15"/>
      <c r="OUN15"/>
      <c r="OUO15"/>
      <c r="OUP15"/>
      <c r="OUQ15"/>
      <c r="OUR15"/>
      <c r="OUS15"/>
      <c r="OUT15"/>
      <c r="OUU15"/>
      <c r="OUV15"/>
      <c r="OUW15"/>
      <c r="OUX15"/>
      <c r="OUY15"/>
      <c r="OUZ15"/>
      <c r="OVA15"/>
      <c r="OVB15"/>
      <c r="OVC15"/>
      <c r="OVD15"/>
      <c r="OVE15"/>
      <c r="OVF15"/>
      <c r="OVG15"/>
      <c r="OVH15"/>
      <c r="OVI15"/>
      <c r="OVJ15"/>
      <c r="OVK15"/>
      <c r="OVL15"/>
      <c r="OVM15"/>
      <c r="OVN15"/>
      <c r="OVO15"/>
      <c r="OVP15"/>
      <c r="OVQ15"/>
      <c r="OVR15"/>
      <c r="OVS15"/>
      <c r="OVT15"/>
      <c r="OVU15"/>
      <c r="OVV15"/>
      <c r="OVW15"/>
      <c r="OVX15"/>
      <c r="OVY15"/>
      <c r="OVZ15"/>
      <c r="OWA15"/>
      <c r="OWB15"/>
      <c r="OWC15"/>
      <c r="OWD15"/>
      <c r="OWE15"/>
      <c r="OWF15"/>
      <c r="OWG15"/>
      <c r="OWH15"/>
      <c r="OWI15"/>
      <c r="OWJ15"/>
      <c r="OWK15"/>
      <c r="OWL15"/>
      <c r="OWM15"/>
      <c r="OWN15"/>
      <c r="OWO15"/>
      <c r="OWP15"/>
      <c r="OWQ15"/>
      <c r="OWR15"/>
      <c r="OWS15"/>
      <c r="OWT15"/>
      <c r="OWU15"/>
      <c r="OWV15"/>
      <c r="OWW15"/>
      <c r="OWX15"/>
      <c r="OWY15"/>
      <c r="OWZ15"/>
      <c r="OXA15"/>
      <c r="OXB15"/>
      <c r="OXC15"/>
      <c r="OXD15"/>
      <c r="OXE15"/>
      <c r="OXF15"/>
      <c r="OXG15"/>
      <c r="OXH15"/>
      <c r="OXI15"/>
      <c r="OXJ15"/>
      <c r="OXK15"/>
      <c r="OXL15"/>
      <c r="OXM15"/>
      <c r="OXN15"/>
      <c r="OXO15"/>
      <c r="OXP15"/>
      <c r="OXQ15"/>
      <c r="OXR15"/>
      <c r="OXS15"/>
      <c r="OXT15"/>
      <c r="OXU15"/>
      <c r="OXV15"/>
      <c r="OXW15"/>
      <c r="OXX15"/>
      <c r="OXY15"/>
      <c r="OXZ15"/>
      <c r="OYA15"/>
      <c r="OYB15"/>
      <c r="OYC15"/>
      <c r="OYD15"/>
      <c r="OYE15"/>
      <c r="OYF15"/>
      <c r="OYG15"/>
      <c r="OYH15"/>
      <c r="OYI15"/>
      <c r="OYJ15"/>
      <c r="OYK15"/>
      <c r="OYL15"/>
      <c r="OYM15"/>
      <c r="OYN15"/>
      <c r="OYO15"/>
      <c r="OYP15"/>
      <c r="OYQ15"/>
      <c r="OYR15"/>
      <c r="OYS15"/>
      <c r="OYT15"/>
      <c r="OYU15"/>
      <c r="OYV15"/>
      <c r="OYW15"/>
      <c r="OYX15"/>
      <c r="OYY15"/>
      <c r="OYZ15"/>
      <c r="OZA15"/>
      <c r="OZB15"/>
      <c r="OZC15"/>
      <c r="OZD15"/>
      <c r="OZE15"/>
      <c r="OZF15"/>
      <c r="OZG15"/>
      <c r="OZH15"/>
      <c r="OZI15"/>
      <c r="OZJ15"/>
      <c r="OZK15"/>
      <c r="OZL15"/>
      <c r="OZM15"/>
      <c r="OZN15"/>
      <c r="OZO15"/>
      <c r="OZP15"/>
      <c r="OZQ15"/>
      <c r="OZR15"/>
      <c r="OZS15"/>
      <c r="OZT15"/>
      <c r="OZU15"/>
      <c r="OZV15"/>
      <c r="OZW15"/>
      <c r="OZX15"/>
      <c r="OZY15"/>
      <c r="OZZ15"/>
      <c r="PAA15"/>
      <c r="PAB15"/>
      <c r="PAC15"/>
      <c r="PAD15"/>
      <c r="PAE15"/>
      <c r="PAF15"/>
      <c r="PAG15"/>
      <c r="PAH15"/>
      <c r="PAI15"/>
      <c r="PAJ15"/>
      <c r="PAK15"/>
      <c r="PAL15"/>
      <c r="PAM15"/>
      <c r="PAN15"/>
      <c r="PAO15"/>
      <c r="PAP15"/>
      <c r="PAQ15"/>
      <c r="PAR15"/>
      <c r="PAS15"/>
      <c r="PAT15"/>
      <c r="PAU15"/>
      <c r="PAV15"/>
      <c r="PAW15"/>
      <c r="PAX15"/>
      <c r="PAY15"/>
      <c r="PAZ15"/>
      <c r="PBA15"/>
      <c r="PBB15"/>
      <c r="PBC15"/>
      <c r="PBD15"/>
      <c r="PBE15"/>
      <c r="PBF15"/>
      <c r="PBG15"/>
      <c r="PBH15"/>
      <c r="PBI15"/>
      <c r="PBJ15"/>
      <c r="PBK15"/>
      <c r="PBL15"/>
      <c r="PBM15"/>
      <c r="PBN15"/>
      <c r="PBO15"/>
      <c r="PBP15"/>
      <c r="PBQ15"/>
      <c r="PBR15"/>
      <c r="PBS15"/>
      <c r="PBT15"/>
      <c r="PBU15"/>
      <c r="PBV15"/>
      <c r="PBW15"/>
      <c r="PBX15"/>
      <c r="PBY15"/>
      <c r="PBZ15"/>
      <c r="PCA15"/>
      <c r="PCB15"/>
      <c r="PCC15"/>
      <c r="PCD15"/>
      <c r="PCE15"/>
      <c r="PCF15"/>
      <c r="PCG15"/>
      <c r="PCH15"/>
      <c r="PCI15"/>
      <c r="PCJ15"/>
      <c r="PCK15"/>
      <c r="PCL15"/>
      <c r="PCM15"/>
      <c r="PCN15"/>
      <c r="PCO15"/>
      <c r="PCP15"/>
      <c r="PCQ15"/>
      <c r="PCR15"/>
      <c r="PCS15"/>
      <c r="PCT15"/>
      <c r="PCU15"/>
      <c r="PCV15"/>
      <c r="PCW15"/>
      <c r="PCX15"/>
      <c r="PCY15"/>
      <c r="PCZ15"/>
      <c r="PDA15"/>
      <c r="PDB15"/>
      <c r="PDC15"/>
      <c r="PDD15"/>
      <c r="PDE15"/>
      <c r="PDF15"/>
      <c r="PDG15"/>
      <c r="PDH15"/>
      <c r="PDI15"/>
      <c r="PDJ15"/>
      <c r="PDK15"/>
      <c r="PDL15"/>
      <c r="PDM15"/>
      <c r="PDN15"/>
      <c r="PDO15"/>
      <c r="PDP15"/>
      <c r="PDQ15"/>
      <c r="PDR15"/>
      <c r="PDS15"/>
      <c r="PDT15"/>
      <c r="PDU15"/>
      <c r="PDV15"/>
      <c r="PDW15"/>
      <c r="PDX15"/>
      <c r="PDY15"/>
      <c r="PDZ15"/>
      <c r="PEA15"/>
      <c r="PEB15"/>
      <c r="PEC15"/>
      <c r="PED15"/>
      <c r="PEE15"/>
      <c r="PEF15"/>
      <c r="PEG15"/>
      <c r="PEH15"/>
      <c r="PEI15"/>
      <c r="PEJ15"/>
      <c r="PEK15"/>
      <c r="PEL15"/>
      <c r="PEM15"/>
      <c r="PEN15"/>
      <c r="PEO15"/>
      <c r="PEP15"/>
      <c r="PEQ15"/>
      <c r="PER15"/>
      <c r="PES15"/>
      <c r="PET15"/>
      <c r="PEU15"/>
      <c r="PEV15"/>
      <c r="PEW15"/>
      <c r="PEX15"/>
      <c r="PEY15"/>
      <c r="PEZ15"/>
      <c r="PFA15"/>
      <c r="PFB15"/>
      <c r="PFC15"/>
      <c r="PFD15"/>
      <c r="PFE15"/>
      <c r="PFF15"/>
      <c r="PFG15"/>
      <c r="PFH15"/>
      <c r="PFI15"/>
      <c r="PFJ15"/>
      <c r="PFK15"/>
      <c r="PFL15"/>
      <c r="PFM15"/>
      <c r="PFN15"/>
      <c r="PFO15"/>
      <c r="PFP15"/>
      <c r="PFQ15"/>
      <c r="PFR15"/>
      <c r="PFS15"/>
      <c r="PFT15"/>
      <c r="PFU15"/>
      <c r="PFV15"/>
      <c r="PFW15"/>
      <c r="PFX15"/>
      <c r="PFY15"/>
      <c r="PFZ15"/>
      <c r="PGA15"/>
      <c r="PGB15"/>
      <c r="PGC15"/>
      <c r="PGD15"/>
      <c r="PGE15"/>
      <c r="PGF15"/>
      <c r="PGG15"/>
      <c r="PGH15"/>
      <c r="PGI15"/>
      <c r="PGJ15"/>
      <c r="PGK15"/>
      <c r="PGL15"/>
      <c r="PGM15"/>
      <c r="PGN15"/>
      <c r="PGO15"/>
      <c r="PGP15"/>
      <c r="PGQ15"/>
      <c r="PGR15"/>
      <c r="PGS15"/>
      <c r="PGT15"/>
      <c r="PGU15"/>
      <c r="PGV15"/>
      <c r="PGW15"/>
      <c r="PGX15"/>
      <c r="PGY15"/>
      <c r="PGZ15"/>
      <c r="PHA15"/>
      <c r="PHB15"/>
      <c r="PHC15"/>
      <c r="PHD15"/>
      <c r="PHE15"/>
      <c r="PHF15"/>
      <c r="PHG15"/>
      <c r="PHH15"/>
      <c r="PHI15"/>
      <c r="PHJ15"/>
      <c r="PHK15"/>
      <c r="PHL15"/>
      <c r="PHM15"/>
      <c r="PHN15"/>
      <c r="PHO15"/>
      <c r="PHP15"/>
      <c r="PHQ15"/>
      <c r="PHR15"/>
      <c r="PHS15"/>
      <c r="PHT15"/>
      <c r="PHU15"/>
      <c r="PHV15"/>
      <c r="PHW15"/>
      <c r="PHX15"/>
      <c r="PHY15"/>
      <c r="PHZ15"/>
      <c r="PIA15"/>
      <c r="PIB15"/>
      <c r="PIC15"/>
      <c r="PID15"/>
      <c r="PIE15"/>
      <c r="PIF15"/>
      <c r="PIG15"/>
      <c r="PIH15"/>
      <c r="PII15"/>
      <c r="PIJ15"/>
      <c r="PIK15"/>
      <c r="PIL15"/>
      <c r="PIM15"/>
      <c r="PIN15"/>
      <c r="PIO15"/>
      <c r="PIP15"/>
      <c r="PIQ15"/>
      <c r="PIR15"/>
      <c r="PIS15"/>
      <c r="PIT15"/>
      <c r="PIU15"/>
      <c r="PIV15"/>
      <c r="PIW15"/>
      <c r="PIX15"/>
      <c r="PIY15"/>
      <c r="PIZ15"/>
      <c r="PJA15"/>
      <c r="PJB15"/>
      <c r="PJC15"/>
      <c r="PJD15"/>
      <c r="PJE15"/>
      <c r="PJF15"/>
      <c r="PJG15"/>
      <c r="PJH15"/>
      <c r="PJI15"/>
      <c r="PJJ15"/>
      <c r="PJK15"/>
      <c r="PJL15"/>
      <c r="PJM15"/>
      <c r="PJN15"/>
      <c r="PJO15"/>
      <c r="PJP15"/>
      <c r="PJQ15"/>
      <c r="PJR15"/>
      <c r="PJS15"/>
      <c r="PJT15"/>
      <c r="PJU15"/>
      <c r="PJV15"/>
      <c r="PJW15"/>
      <c r="PJX15"/>
      <c r="PJY15"/>
      <c r="PJZ15"/>
      <c r="PKA15"/>
      <c r="PKB15"/>
      <c r="PKC15"/>
      <c r="PKD15"/>
      <c r="PKE15"/>
      <c r="PKF15"/>
      <c r="PKG15"/>
      <c r="PKH15"/>
      <c r="PKI15"/>
      <c r="PKJ15"/>
      <c r="PKK15"/>
      <c r="PKL15"/>
      <c r="PKM15"/>
      <c r="PKN15"/>
      <c r="PKO15"/>
      <c r="PKP15"/>
      <c r="PKQ15"/>
      <c r="PKR15"/>
      <c r="PKS15"/>
      <c r="PKT15"/>
      <c r="PKU15"/>
      <c r="PKV15"/>
      <c r="PKW15"/>
      <c r="PKX15"/>
      <c r="PKY15"/>
      <c r="PKZ15"/>
      <c r="PLA15"/>
      <c r="PLB15"/>
      <c r="PLC15"/>
      <c r="PLD15"/>
      <c r="PLE15"/>
      <c r="PLF15"/>
      <c r="PLG15"/>
      <c r="PLH15"/>
      <c r="PLI15"/>
      <c r="PLJ15"/>
      <c r="PLK15"/>
      <c r="PLL15"/>
      <c r="PLM15"/>
      <c r="PLN15"/>
      <c r="PLO15"/>
      <c r="PLP15"/>
      <c r="PLQ15"/>
      <c r="PLR15"/>
      <c r="PLS15"/>
      <c r="PLT15"/>
      <c r="PLU15"/>
      <c r="PLV15"/>
      <c r="PLW15"/>
      <c r="PLX15"/>
      <c r="PLY15"/>
      <c r="PLZ15"/>
      <c r="PMA15"/>
      <c r="PMB15"/>
      <c r="PMC15"/>
      <c r="PMD15"/>
      <c r="PME15"/>
      <c r="PMF15"/>
      <c r="PMG15"/>
      <c r="PMH15"/>
      <c r="PMI15"/>
      <c r="PMJ15"/>
      <c r="PMK15"/>
      <c r="PML15"/>
      <c r="PMM15"/>
      <c r="PMN15"/>
      <c r="PMO15"/>
      <c r="PMP15"/>
      <c r="PMQ15"/>
      <c r="PMR15"/>
      <c r="PMS15"/>
      <c r="PMT15"/>
      <c r="PMU15"/>
      <c r="PMV15"/>
      <c r="PMW15"/>
      <c r="PMX15"/>
      <c r="PMY15"/>
      <c r="PMZ15"/>
      <c r="PNA15"/>
      <c r="PNB15"/>
      <c r="PNC15"/>
      <c r="PND15"/>
      <c r="PNE15"/>
      <c r="PNF15"/>
      <c r="PNG15"/>
      <c r="PNH15"/>
      <c r="PNI15"/>
      <c r="PNJ15"/>
      <c r="PNK15"/>
      <c r="PNL15"/>
      <c r="PNM15"/>
      <c r="PNN15"/>
      <c r="PNO15"/>
      <c r="PNP15"/>
      <c r="PNQ15"/>
      <c r="PNR15"/>
      <c r="PNS15"/>
      <c r="PNT15"/>
      <c r="PNU15"/>
      <c r="PNV15"/>
      <c r="PNW15"/>
      <c r="PNX15"/>
      <c r="PNY15"/>
      <c r="PNZ15"/>
      <c r="POA15"/>
      <c r="POB15"/>
      <c r="POC15"/>
      <c r="POD15"/>
      <c r="POE15"/>
      <c r="POF15"/>
      <c r="POG15"/>
      <c r="POH15"/>
      <c r="POI15"/>
      <c r="POJ15"/>
      <c r="POK15"/>
      <c r="POL15"/>
      <c r="POM15"/>
      <c r="PON15"/>
      <c r="POO15"/>
      <c r="POP15"/>
      <c r="POQ15"/>
      <c r="POR15"/>
      <c r="POS15"/>
      <c r="POT15"/>
      <c r="POU15"/>
      <c r="POV15"/>
      <c r="POW15"/>
      <c r="POX15"/>
      <c r="POY15"/>
      <c r="POZ15"/>
      <c r="PPA15"/>
      <c r="PPB15"/>
      <c r="PPC15"/>
      <c r="PPD15"/>
      <c r="PPE15"/>
      <c r="PPF15"/>
      <c r="PPG15"/>
      <c r="PPH15"/>
      <c r="PPI15"/>
      <c r="PPJ15"/>
      <c r="PPK15"/>
      <c r="PPL15"/>
      <c r="PPM15"/>
      <c r="PPN15"/>
      <c r="PPO15"/>
      <c r="PPP15"/>
      <c r="PPQ15"/>
      <c r="PPR15"/>
      <c r="PPS15"/>
      <c r="PPT15"/>
      <c r="PPU15"/>
      <c r="PPV15"/>
      <c r="PPW15"/>
      <c r="PPX15"/>
      <c r="PPY15"/>
      <c r="PPZ15"/>
      <c r="PQA15"/>
      <c r="PQB15"/>
      <c r="PQC15"/>
      <c r="PQD15"/>
      <c r="PQE15"/>
      <c r="PQF15"/>
      <c r="PQG15"/>
      <c r="PQH15"/>
      <c r="PQI15"/>
      <c r="PQJ15"/>
      <c r="PQK15"/>
      <c r="PQL15"/>
      <c r="PQM15"/>
      <c r="PQN15"/>
      <c r="PQO15"/>
      <c r="PQP15"/>
      <c r="PQQ15"/>
      <c r="PQR15"/>
      <c r="PQS15"/>
      <c r="PQT15"/>
      <c r="PQU15"/>
      <c r="PQV15"/>
      <c r="PQW15"/>
      <c r="PQX15"/>
      <c r="PQY15"/>
      <c r="PQZ15"/>
      <c r="PRA15"/>
      <c r="PRB15"/>
      <c r="PRC15"/>
      <c r="PRD15"/>
      <c r="PRE15"/>
      <c r="PRF15"/>
      <c r="PRG15"/>
      <c r="PRH15"/>
      <c r="PRI15"/>
      <c r="PRJ15"/>
      <c r="PRK15"/>
      <c r="PRL15"/>
      <c r="PRM15"/>
      <c r="PRN15"/>
      <c r="PRO15"/>
      <c r="PRP15"/>
      <c r="PRQ15"/>
      <c r="PRR15"/>
      <c r="PRS15"/>
      <c r="PRT15"/>
      <c r="PRU15"/>
      <c r="PRV15"/>
      <c r="PRW15"/>
      <c r="PRX15"/>
      <c r="PRY15"/>
      <c r="PRZ15"/>
      <c r="PSA15"/>
      <c r="PSB15"/>
      <c r="PSC15"/>
      <c r="PSD15"/>
      <c r="PSE15"/>
      <c r="PSF15"/>
      <c r="PSG15"/>
      <c r="PSH15"/>
      <c r="PSI15"/>
      <c r="PSJ15"/>
      <c r="PSK15"/>
      <c r="PSL15"/>
      <c r="PSM15"/>
      <c r="PSN15"/>
      <c r="PSO15"/>
      <c r="PSP15"/>
      <c r="PSQ15"/>
      <c r="PSR15"/>
      <c r="PSS15"/>
      <c r="PST15"/>
      <c r="PSU15"/>
      <c r="PSV15"/>
      <c r="PSW15"/>
      <c r="PSX15"/>
      <c r="PSY15"/>
      <c r="PSZ15"/>
      <c r="PTA15"/>
      <c r="PTB15"/>
      <c r="PTC15"/>
      <c r="PTD15"/>
      <c r="PTE15"/>
      <c r="PTF15"/>
      <c r="PTG15"/>
      <c r="PTH15"/>
      <c r="PTI15"/>
      <c r="PTJ15"/>
      <c r="PTK15"/>
      <c r="PTL15"/>
      <c r="PTM15"/>
      <c r="PTN15"/>
      <c r="PTO15"/>
      <c r="PTP15"/>
      <c r="PTQ15"/>
      <c r="PTR15"/>
      <c r="PTS15"/>
      <c r="PTT15"/>
      <c r="PTU15"/>
      <c r="PTV15"/>
      <c r="PTW15"/>
      <c r="PTX15"/>
      <c r="PTY15"/>
      <c r="PTZ15"/>
      <c r="PUA15"/>
      <c r="PUB15"/>
      <c r="PUC15"/>
      <c r="PUD15"/>
      <c r="PUE15"/>
      <c r="PUF15"/>
      <c r="PUG15"/>
      <c r="PUH15"/>
      <c r="PUI15"/>
      <c r="PUJ15"/>
      <c r="PUK15"/>
      <c r="PUL15"/>
      <c r="PUM15"/>
      <c r="PUN15"/>
      <c r="PUO15"/>
      <c r="PUP15"/>
      <c r="PUQ15"/>
      <c r="PUR15"/>
      <c r="PUS15"/>
      <c r="PUT15"/>
      <c r="PUU15"/>
      <c r="PUV15"/>
      <c r="PUW15"/>
      <c r="PUX15"/>
      <c r="PUY15"/>
      <c r="PUZ15"/>
      <c r="PVA15"/>
      <c r="PVB15"/>
      <c r="PVC15"/>
      <c r="PVD15"/>
      <c r="PVE15"/>
      <c r="PVF15"/>
      <c r="PVG15"/>
      <c r="PVH15"/>
      <c r="PVI15"/>
      <c r="PVJ15"/>
      <c r="PVK15"/>
      <c r="PVL15"/>
      <c r="PVM15"/>
      <c r="PVN15"/>
      <c r="PVO15"/>
      <c r="PVP15"/>
      <c r="PVQ15"/>
      <c r="PVR15"/>
      <c r="PVS15"/>
      <c r="PVT15"/>
      <c r="PVU15"/>
      <c r="PVV15"/>
      <c r="PVW15"/>
      <c r="PVX15"/>
      <c r="PVY15"/>
      <c r="PVZ15"/>
      <c r="PWA15"/>
      <c r="PWB15"/>
      <c r="PWC15"/>
      <c r="PWD15"/>
      <c r="PWE15"/>
      <c r="PWF15"/>
      <c r="PWG15"/>
      <c r="PWH15"/>
      <c r="PWI15"/>
      <c r="PWJ15"/>
      <c r="PWK15"/>
      <c r="PWL15"/>
      <c r="PWM15"/>
      <c r="PWN15"/>
      <c r="PWO15"/>
      <c r="PWP15"/>
      <c r="PWQ15"/>
      <c r="PWR15"/>
      <c r="PWS15"/>
      <c r="PWT15"/>
      <c r="PWU15"/>
      <c r="PWV15"/>
      <c r="PWW15"/>
      <c r="PWX15"/>
      <c r="PWY15"/>
      <c r="PWZ15"/>
      <c r="PXA15"/>
      <c r="PXB15"/>
      <c r="PXC15"/>
      <c r="PXD15"/>
      <c r="PXE15"/>
      <c r="PXF15"/>
      <c r="PXG15"/>
      <c r="PXH15"/>
      <c r="PXI15"/>
      <c r="PXJ15"/>
      <c r="PXK15"/>
      <c r="PXL15"/>
      <c r="PXM15"/>
      <c r="PXN15"/>
      <c r="PXO15"/>
      <c r="PXP15"/>
      <c r="PXQ15"/>
      <c r="PXR15"/>
      <c r="PXS15"/>
      <c r="PXT15"/>
      <c r="PXU15"/>
      <c r="PXV15"/>
      <c r="PXW15"/>
      <c r="PXX15"/>
      <c r="PXY15"/>
      <c r="PXZ15"/>
      <c r="PYA15"/>
      <c r="PYB15"/>
      <c r="PYC15"/>
      <c r="PYD15"/>
      <c r="PYE15"/>
      <c r="PYF15"/>
      <c r="PYG15"/>
      <c r="PYH15"/>
      <c r="PYI15"/>
      <c r="PYJ15"/>
      <c r="PYK15"/>
      <c r="PYL15"/>
      <c r="PYM15"/>
      <c r="PYN15"/>
      <c r="PYO15"/>
      <c r="PYP15"/>
      <c r="PYQ15"/>
      <c r="PYR15"/>
      <c r="PYS15"/>
      <c r="PYT15"/>
      <c r="PYU15"/>
      <c r="PYV15"/>
      <c r="PYW15"/>
      <c r="PYX15"/>
      <c r="PYY15"/>
      <c r="PYZ15"/>
      <c r="PZA15"/>
      <c r="PZB15"/>
      <c r="PZC15"/>
      <c r="PZD15"/>
      <c r="PZE15"/>
      <c r="PZF15"/>
      <c r="PZG15"/>
      <c r="PZH15"/>
      <c r="PZI15"/>
      <c r="PZJ15"/>
      <c r="PZK15"/>
      <c r="PZL15"/>
      <c r="PZM15"/>
      <c r="PZN15"/>
      <c r="PZO15"/>
      <c r="PZP15"/>
      <c r="PZQ15"/>
      <c r="PZR15"/>
      <c r="PZS15"/>
      <c r="PZT15"/>
      <c r="PZU15"/>
      <c r="PZV15"/>
      <c r="PZW15"/>
      <c r="PZX15"/>
      <c r="PZY15"/>
      <c r="PZZ15"/>
      <c r="QAA15"/>
      <c r="QAB15"/>
      <c r="QAC15"/>
      <c r="QAD15"/>
      <c r="QAE15"/>
      <c r="QAF15"/>
      <c r="QAG15"/>
      <c r="QAH15"/>
      <c r="QAI15"/>
      <c r="QAJ15"/>
      <c r="QAK15"/>
      <c r="QAL15"/>
      <c r="QAM15"/>
      <c r="QAN15"/>
      <c r="QAO15"/>
      <c r="QAP15"/>
      <c r="QAQ15"/>
      <c r="QAR15"/>
      <c r="QAS15"/>
      <c r="QAT15"/>
      <c r="QAU15"/>
      <c r="QAV15"/>
      <c r="QAW15"/>
      <c r="QAX15"/>
      <c r="QAY15"/>
      <c r="QAZ15"/>
      <c r="QBA15"/>
      <c r="QBB15"/>
      <c r="QBC15"/>
      <c r="QBD15"/>
      <c r="QBE15"/>
      <c r="QBF15"/>
      <c r="QBG15"/>
      <c r="QBH15"/>
      <c r="QBI15"/>
      <c r="QBJ15"/>
      <c r="QBK15"/>
      <c r="QBL15"/>
      <c r="QBM15"/>
      <c r="QBN15"/>
      <c r="QBO15"/>
      <c r="QBP15"/>
      <c r="QBQ15"/>
      <c r="QBR15"/>
      <c r="QBS15"/>
      <c r="QBT15"/>
      <c r="QBU15"/>
      <c r="QBV15"/>
      <c r="QBW15"/>
      <c r="QBX15"/>
      <c r="QBY15"/>
      <c r="QBZ15"/>
      <c r="QCA15"/>
      <c r="QCB15"/>
      <c r="QCC15"/>
      <c r="QCD15"/>
      <c r="QCE15"/>
      <c r="QCF15"/>
      <c r="QCG15"/>
      <c r="QCH15"/>
      <c r="QCI15"/>
      <c r="QCJ15"/>
      <c r="QCK15"/>
      <c r="QCL15"/>
      <c r="QCM15"/>
      <c r="QCN15"/>
      <c r="QCO15"/>
      <c r="QCP15"/>
      <c r="QCQ15"/>
      <c r="QCR15"/>
      <c r="QCS15"/>
      <c r="QCT15"/>
      <c r="QCU15"/>
      <c r="QCV15"/>
      <c r="QCW15"/>
      <c r="QCX15"/>
      <c r="QCY15"/>
      <c r="QCZ15"/>
      <c r="QDA15"/>
      <c r="QDB15"/>
      <c r="QDC15"/>
      <c r="QDD15"/>
      <c r="QDE15"/>
      <c r="QDF15"/>
      <c r="QDG15"/>
      <c r="QDH15"/>
      <c r="QDI15"/>
      <c r="QDJ15"/>
      <c r="QDK15"/>
      <c r="QDL15"/>
      <c r="QDM15"/>
      <c r="QDN15"/>
      <c r="QDO15"/>
      <c r="QDP15"/>
      <c r="QDQ15"/>
      <c r="QDR15"/>
      <c r="QDS15"/>
      <c r="QDT15"/>
      <c r="QDU15"/>
      <c r="QDV15"/>
      <c r="QDW15"/>
      <c r="QDX15"/>
      <c r="QDY15"/>
      <c r="QDZ15"/>
      <c r="QEA15"/>
      <c r="QEB15"/>
      <c r="QEC15"/>
      <c r="QED15"/>
      <c r="QEE15"/>
      <c r="QEF15"/>
      <c r="QEG15"/>
      <c r="QEH15"/>
      <c r="QEI15"/>
      <c r="QEJ15"/>
      <c r="QEK15"/>
      <c r="QEL15"/>
      <c r="QEM15"/>
      <c r="QEN15"/>
      <c r="QEO15"/>
      <c r="QEP15"/>
      <c r="QEQ15"/>
      <c r="QER15"/>
      <c r="QES15"/>
      <c r="QET15"/>
      <c r="QEU15"/>
      <c r="QEV15"/>
      <c r="QEW15"/>
      <c r="QEX15"/>
      <c r="QEY15"/>
      <c r="QEZ15"/>
      <c r="QFA15"/>
      <c r="QFB15"/>
      <c r="QFC15"/>
      <c r="QFD15"/>
      <c r="QFE15"/>
      <c r="QFF15"/>
      <c r="QFG15"/>
      <c r="QFH15"/>
      <c r="QFI15"/>
      <c r="QFJ15"/>
      <c r="QFK15"/>
      <c r="QFL15"/>
      <c r="QFM15"/>
      <c r="QFN15"/>
      <c r="QFO15"/>
      <c r="QFP15"/>
      <c r="QFQ15"/>
      <c r="QFR15"/>
      <c r="QFS15"/>
      <c r="QFT15"/>
      <c r="QFU15"/>
      <c r="QFV15"/>
      <c r="QFW15"/>
      <c r="QFX15"/>
      <c r="QFY15"/>
      <c r="QFZ15"/>
      <c r="QGA15"/>
      <c r="QGB15"/>
      <c r="QGC15"/>
      <c r="QGD15"/>
      <c r="QGE15"/>
      <c r="QGF15"/>
      <c r="QGG15"/>
      <c r="QGH15"/>
      <c r="QGI15"/>
      <c r="QGJ15"/>
      <c r="QGK15"/>
      <c r="QGL15"/>
      <c r="QGM15"/>
      <c r="QGN15"/>
      <c r="QGO15"/>
      <c r="QGP15"/>
      <c r="QGQ15"/>
      <c r="QGR15"/>
      <c r="QGS15"/>
      <c r="QGT15"/>
      <c r="QGU15"/>
      <c r="QGV15"/>
      <c r="QGW15"/>
      <c r="QGX15"/>
      <c r="QGY15"/>
      <c r="QGZ15"/>
      <c r="QHA15"/>
      <c r="QHB15"/>
      <c r="QHC15"/>
      <c r="QHD15"/>
      <c r="QHE15"/>
      <c r="QHF15"/>
      <c r="QHG15"/>
      <c r="QHH15"/>
      <c r="QHI15"/>
      <c r="QHJ15"/>
      <c r="QHK15"/>
      <c r="QHL15"/>
      <c r="QHM15"/>
      <c r="QHN15"/>
      <c r="QHO15"/>
      <c r="QHP15"/>
      <c r="QHQ15"/>
      <c r="QHR15"/>
      <c r="QHS15"/>
      <c r="QHT15"/>
      <c r="QHU15"/>
      <c r="QHV15"/>
      <c r="QHW15"/>
      <c r="QHX15"/>
      <c r="QHY15"/>
      <c r="QHZ15"/>
      <c r="QIA15"/>
      <c r="QIB15"/>
      <c r="QIC15"/>
      <c r="QID15"/>
      <c r="QIE15"/>
      <c r="QIF15"/>
      <c r="QIG15"/>
      <c r="QIH15"/>
      <c r="QII15"/>
      <c r="QIJ15"/>
      <c r="QIK15"/>
      <c r="QIL15"/>
      <c r="QIM15"/>
      <c r="QIN15"/>
      <c r="QIO15"/>
      <c r="QIP15"/>
      <c r="QIQ15"/>
      <c r="QIR15"/>
      <c r="QIS15"/>
      <c r="QIT15"/>
      <c r="QIU15"/>
      <c r="QIV15"/>
      <c r="QIW15"/>
      <c r="QIX15"/>
      <c r="QIY15"/>
      <c r="QIZ15"/>
      <c r="QJA15"/>
      <c r="QJB15"/>
      <c r="QJC15"/>
      <c r="QJD15"/>
      <c r="QJE15"/>
      <c r="QJF15"/>
      <c r="QJG15"/>
      <c r="QJH15"/>
      <c r="QJI15"/>
      <c r="QJJ15"/>
      <c r="QJK15"/>
      <c r="QJL15"/>
      <c r="QJM15"/>
      <c r="QJN15"/>
      <c r="QJO15"/>
      <c r="QJP15"/>
      <c r="QJQ15"/>
      <c r="QJR15"/>
      <c r="QJS15"/>
      <c r="QJT15"/>
      <c r="QJU15"/>
      <c r="QJV15"/>
      <c r="QJW15"/>
      <c r="QJX15"/>
      <c r="QJY15"/>
      <c r="QJZ15"/>
      <c r="QKA15"/>
      <c r="QKB15"/>
      <c r="QKC15"/>
      <c r="QKD15"/>
      <c r="QKE15"/>
      <c r="QKF15"/>
      <c r="QKG15"/>
      <c r="QKH15"/>
      <c r="QKI15"/>
      <c r="QKJ15"/>
      <c r="QKK15"/>
      <c r="QKL15"/>
      <c r="QKM15"/>
      <c r="QKN15"/>
      <c r="QKO15"/>
      <c r="QKP15"/>
      <c r="QKQ15"/>
      <c r="QKR15"/>
      <c r="QKS15"/>
      <c r="QKT15"/>
      <c r="QKU15"/>
      <c r="QKV15"/>
      <c r="QKW15"/>
      <c r="QKX15"/>
      <c r="QKY15"/>
      <c r="QKZ15"/>
      <c r="QLA15"/>
      <c r="QLB15"/>
      <c r="QLC15"/>
      <c r="QLD15"/>
      <c r="QLE15"/>
      <c r="QLF15"/>
      <c r="QLG15"/>
      <c r="QLH15"/>
      <c r="QLI15"/>
      <c r="QLJ15"/>
      <c r="QLK15"/>
      <c r="QLL15"/>
      <c r="QLM15"/>
      <c r="QLN15"/>
      <c r="QLO15"/>
      <c r="QLP15"/>
      <c r="QLQ15"/>
      <c r="QLR15"/>
      <c r="QLS15"/>
      <c r="QLT15"/>
      <c r="QLU15"/>
      <c r="QLV15"/>
      <c r="QLW15"/>
      <c r="QLX15"/>
      <c r="QLY15"/>
      <c r="QLZ15"/>
      <c r="QMA15"/>
      <c r="QMB15"/>
      <c r="QMC15"/>
      <c r="QMD15"/>
      <c r="QME15"/>
      <c r="QMF15"/>
      <c r="QMG15"/>
      <c r="QMH15"/>
      <c r="QMI15"/>
      <c r="QMJ15"/>
      <c r="QMK15"/>
      <c r="QML15"/>
      <c r="QMM15"/>
      <c r="QMN15"/>
      <c r="QMO15"/>
      <c r="QMP15"/>
      <c r="QMQ15"/>
      <c r="QMR15"/>
      <c r="QMS15"/>
      <c r="QMT15"/>
      <c r="QMU15"/>
      <c r="QMV15"/>
      <c r="QMW15"/>
      <c r="QMX15"/>
      <c r="QMY15"/>
      <c r="QMZ15"/>
      <c r="QNA15"/>
      <c r="QNB15"/>
      <c r="QNC15"/>
      <c r="QND15"/>
      <c r="QNE15"/>
      <c r="QNF15"/>
      <c r="QNG15"/>
      <c r="QNH15"/>
      <c r="QNI15"/>
      <c r="QNJ15"/>
      <c r="QNK15"/>
      <c r="QNL15"/>
      <c r="QNM15"/>
      <c r="QNN15"/>
      <c r="QNO15"/>
      <c r="QNP15"/>
      <c r="QNQ15"/>
      <c r="QNR15"/>
      <c r="QNS15"/>
      <c r="QNT15"/>
      <c r="QNU15"/>
      <c r="QNV15"/>
      <c r="QNW15"/>
      <c r="QNX15"/>
      <c r="QNY15"/>
      <c r="QNZ15"/>
      <c r="QOA15"/>
      <c r="QOB15"/>
      <c r="QOC15"/>
      <c r="QOD15"/>
      <c r="QOE15"/>
      <c r="QOF15"/>
      <c r="QOG15"/>
      <c r="QOH15"/>
      <c r="QOI15"/>
      <c r="QOJ15"/>
      <c r="QOK15"/>
      <c r="QOL15"/>
      <c r="QOM15"/>
      <c r="QON15"/>
      <c r="QOO15"/>
      <c r="QOP15"/>
      <c r="QOQ15"/>
      <c r="QOR15"/>
      <c r="QOS15"/>
      <c r="QOT15"/>
      <c r="QOU15"/>
      <c r="QOV15"/>
      <c r="QOW15"/>
      <c r="QOX15"/>
      <c r="QOY15"/>
      <c r="QOZ15"/>
      <c r="QPA15"/>
      <c r="QPB15"/>
      <c r="QPC15"/>
      <c r="QPD15"/>
      <c r="QPE15"/>
      <c r="QPF15"/>
      <c r="QPG15"/>
      <c r="QPH15"/>
      <c r="QPI15"/>
      <c r="QPJ15"/>
      <c r="QPK15"/>
      <c r="QPL15"/>
      <c r="QPM15"/>
      <c r="QPN15"/>
      <c r="QPO15"/>
      <c r="QPP15"/>
      <c r="QPQ15"/>
      <c r="QPR15"/>
      <c r="QPS15"/>
      <c r="QPT15"/>
      <c r="QPU15"/>
      <c r="QPV15"/>
      <c r="QPW15"/>
      <c r="QPX15"/>
      <c r="QPY15"/>
      <c r="QPZ15"/>
      <c r="QQA15"/>
      <c r="QQB15"/>
      <c r="QQC15"/>
      <c r="QQD15"/>
      <c r="QQE15"/>
      <c r="QQF15"/>
      <c r="QQG15"/>
      <c r="QQH15"/>
      <c r="QQI15"/>
      <c r="QQJ15"/>
      <c r="QQK15"/>
      <c r="QQL15"/>
      <c r="QQM15"/>
      <c r="QQN15"/>
      <c r="QQO15"/>
      <c r="QQP15"/>
      <c r="QQQ15"/>
      <c r="QQR15"/>
      <c r="QQS15"/>
      <c r="QQT15"/>
      <c r="QQU15"/>
      <c r="QQV15"/>
      <c r="QQW15"/>
      <c r="QQX15"/>
      <c r="QQY15"/>
      <c r="QQZ15"/>
      <c r="QRA15"/>
      <c r="QRB15"/>
      <c r="QRC15"/>
      <c r="QRD15"/>
      <c r="QRE15"/>
      <c r="QRF15"/>
      <c r="QRG15"/>
      <c r="QRH15"/>
      <c r="QRI15"/>
      <c r="QRJ15"/>
      <c r="QRK15"/>
      <c r="QRL15"/>
      <c r="QRM15"/>
      <c r="QRN15"/>
      <c r="QRO15"/>
      <c r="QRP15"/>
      <c r="QRQ15"/>
      <c r="QRR15"/>
      <c r="QRS15"/>
      <c r="QRT15"/>
      <c r="QRU15"/>
      <c r="QRV15"/>
      <c r="QRW15"/>
      <c r="QRX15"/>
      <c r="QRY15"/>
      <c r="QRZ15"/>
      <c r="QSA15"/>
      <c r="QSB15"/>
      <c r="QSC15"/>
      <c r="QSD15"/>
      <c r="QSE15"/>
      <c r="QSF15"/>
      <c r="QSG15"/>
      <c r="QSH15"/>
      <c r="QSI15"/>
      <c r="QSJ15"/>
      <c r="QSK15"/>
      <c r="QSL15"/>
      <c r="QSM15"/>
      <c r="QSN15"/>
      <c r="QSO15"/>
      <c r="QSP15"/>
      <c r="QSQ15"/>
      <c r="QSR15"/>
      <c r="QSS15"/>
      <c r="QST15"/>
      <c r="QSU15"/>
      <c r="QSV15"/>
      <c r="QSW15"/>
      <c r="QSX15"/>
      <c r="QSY15"/>
      <c r="QSZ15"/>
      <c r="QTA15"/>
      <c r="QTB15"/>
      <c r="QTC15"/>
      <c r="QTD15"/>
      <c r="QTE15"/>
      <c r="QTF15"/>
      <c r="QTG15"/>
      <c r="QTH15"/>
      <c r="QTI15"/>
      <c r="QTJ15"/>
      <c r="QTK15"/>
      <c r="QTL15"/>
      <c r="QTM15"/>
      <c r="QTN15"/>
      <c r="QTO15"/>
      <c r="QTP15"/>
      <c r="QTQ15"/>
      <c r="QTR15"/>
      <c r="QTS15"/>
      <c r="QTT15"/>
      <c r="QTU15"/>
      <c r="QTV15"/>
      <c r="QTW15"/>
      <c r="QTX15"/>
      <c r="QTY15"/>
      <c r="QTZ15"/>
      <c r="QUA15"/>
      <c r="QUB15"/>
      <c r="QUC15"/>
      <c r="QUD15"/>
      <c r="QUE15"/>
      <c r="QUF15"/>
      <c r="QUG15"/>
      <c r="QUH15"/>
      <c r="QUI15"/>
      <c r="QUJ15"/>
      <c r="QUK15"/>
      <c r="QUL15"/>
      <c r="QUM15"/>
      <c r="QUN15"/>
      <c r="QUO15"/>
      <c r="QUP15"/>
      <c r="QUQ15"/>
      <c r="QUR15"/>
      <c r="QUS15"/>
      <c r="QUT15"/>
      <c r="QUU15"/>
      <c r="QUV15"/>
      <c r="QUW15"/>
      <c r="QUX15"/>
      <c r="QUY15"/>
      <c r="QUZ15"/>
      <c r="QVA15"/>
      <c r="QVB15"/>
      <c r="QVC15"/>
      <c r="QVD15"/>
      <c r="QVE15"/>
      <c r="QVF15"/>
      <c r="QVG15"/>
      <c r="QVH15"/>
      <c r="QVI15"/>
      <c r="QVJ15"/>
      <c r="QVK15"/>
      <c r="QVL15"/>
      <c r="QVM15"/>
      <c r="QVN15"/>
      <c r="QVO15"/>
      <c r="QVP15"/>
      <c r="QVQ15"/>
      <c r="QVR15"/>
      <c r="QVS15"/>
      <c r="QVT15"/>
      <c r="QVU15"/>
      <c r="QVV15"/>
      <c r="QVW15"/>
      <c r="QVX15"/>
      <c r="QVY15"/>
      <c r="QVZ15"/>
      <c r="QWA15"/>
      <c r="QWB15"/>
      <c r="QWC15"/>
      <c r="QWD15"/>
      <c r="QWE15"/>
      <c r="QWF15"/>
      <c r="QWG15"/>
      <c r="QWH15"/>
      <c r="QWI15"/>
      <c r="QWJ15"/>
      <c r="QWK15"/>
      <c r="QWL15"/>
      <c r="QWM15"/>
      <c r="QWN15"/>
      <c r="QWO15"/>
      <c r="QWP15"/>
      <c r="QWQ15"/>
      <c r="QWR15"/>
      <c r="QWS15"/>
      <c r="QWT15"/>
      <c r="QWU15"/>
      <c r="QWV15"/>
      <c r="QWW15"/>
      <c r="QWX15"/>
      <c r="QWY15"/>
      <c r="QWZ15"/>
      <c r="QXA15"/>
      <c r="QXB15"/>
      <c r="QXC15"/>
      <c r="QXD15"/>
      <c r="QXE15"/>
      <c r="QXF15"/>
      <c r="QXG15"/>
      <c r="QXH15"/>
      <c r="QXI15"/>
      <c r="QXJ15"/>
      <c r="QXK15"/>
      <c r="QXL15"/>
      <c r="QXM15"/>
      <c r="QXN15"/>
      <c r="QXO15"/>
      <c r="QXP15"/>
      <c r="QXQ15"/>
      <c r="QXR15"/>
      <c r="QXS15"/>
      <c r="QXT15"/>
      <c r="QXU15"/>
      <c r="QXV15"/>
      <c r="QXW15"/>
      <c r="QXX15"/>
      <c r="QXY15"/>
      <c r="QXZ15"/>
      <c r="QYA15"/>
      <c r="QYB15"/>
      <c r="QYC15"/>
      <c r="QYD15"/>
      <c r="QYE15"/>
      <c r="QYF15"/>
      <c r="QYG15"/>
      <c r="QYH15"/>
      <c r="QYI15"/>
      <c r="QYJ15"/>
      <c r="QYK15"/>
      <c r="QYL15"/>
      <c r="QYM15"/>
      <c r="QYN15"/>
      <c r="QYO15"/>
      <c r="QYP15"/>
      <c r="QYQ15"/>
      <c r="QYR15"/>
      <c r="QYS15"/>
      <c r="QYT15"/>
      <c r="QYU15"/>
      <c r="QYV15"/>
      <c r="QYW15"/>
      <c r="QYX15"/>
      <c r="QYY15"/>
      <c r="QYZ15"/>
      <c r="QZA15"/>
      <c r="QZB15"/>
      <c r="QZC15"/>
      <c r="QZD15"/>
      <c r="QZE15"/>
      <c r="QZF15"/>
      <c r="QZG15"/>
      <c r="QZH15"/>
      <c r="QZI15"/>
      <c r="QZJ15"/>
      <c r="QZK15"/>
      <c r="QZL15"/>
      <c r="QZM15"/>
      <c r="QZN15"/>
      <c r="QZO15"/>
      <c r="QZP15"/>
      <c r="QZQ15"/>
      <c r="QZR15"/>
      <c r="QZS15"/>
      <c r="QZT15"/>
      <c r="QZU15"/>
      <c r="QZV15"/>
      <c r="QZW15"/>
      <c r="QZX15"/>
      <c r="QZY15"/>
      <c r="QZZ15"/>
      <c r="RAA15"/>
      <c r="RAB15"/>
      <c r="RAC15"/>
      <c r="RAD15"/>
      <c r="RAE15"/>
      <c r="RAF15"/>
      <c r="RAG15"/>
      <c r="RAH15"/>
      <c r="RAI15"/>
      <c r="RAJ15"/>
      <c r="RAK15"/>
      <c r="RAL15"/>
      <c r="RAM15"/>
      <c r="RAN15"/>
      <c r="RAO15"/>
      <c r="RAP15"/>
      <c r="RAQ15"/>
      <c r="RAR15"/>
      <c r="RAS15"/>
      <c r="RAT15"/>
      <c r="RAU15"/>
      <c r="RAV15"/>
      <c r="RAW15"/>
      <c r="RAX15"/>
      <c r="RAY15"/>
      <c r="RAZ15"/>
      <c r="RBA15"/>
      <c r="RBB15"/>
      <c r="RBC15"/>
      <c r="RBD15"/>
      <c r="RBE15"/>
      <c r="RBF15"/>
      <c r="RBG15"/>
      <c r="RBH15"/>
      <c r="RBI15"/>
      <c r="RBJ15"/>
      <c r="RBK15"/>
      <c r="RBL15"/>
      <c r="RBM15"/>
      <c r="RBN15"/>
      <c r="RBO15"/>
      <c r="RBP15"/>
      <c r="RBQ15"/>
      <c r="RBR15"/>
      <c r="RBS15"/>
      <c r="RBT15"/>
      <c r="RBU15"/>
      <c r="RBV15"/>
      <c r="RBW15"/>
      <c r="RBX15"/>
      <c r="RBY15"/>
      <c r="RBZ15"/>
      <c r="RCA15"/>
      <c r="RCB15"/>
      <c r="RCC15"/>
      <c r="RCD15"/>
      <c r="RCE15"/>
      <c r="RCF15"/>
      <c r="RCG15"/>
      <c r="RCH15"/>
      <c r="RCI15"/>
      <c r="RCJ15"/>
      <c r="RCK15"/>
      <c r="RCL15"/>
      <c r="RCM15"/>
      <c r="RCN15"/>
      <c r="RCO15"/>
      <c r="RCP15"/>
      <c r="RCQ15"/>
      <c r="RCR15"/>
      <c r="RCS15"/>
      <c r="RCT15"/>
      <c r="RCU15"/>
      <c r="RCV15"/>
      <c r="RCW15"/>
      <c r="RCX15"/>
      <c r="RCY15"/>
      <c r="RCZ15"/>
      <c r="RDA15"/>
      <c r="RDB15"/>
      <c r="RDC15"/>
      <c r="RDD15"/>
      <c r="RDE15"/>
      <c r="RDF15"/>
      <c r="RDG15"/>
      <c r="RDH15"/>
      <c r="RDI15"/>
      <c r="RDJ15"/>
      <c r="RDK15"/>
      <c r="RDL15"/>
      <c r="RDM15"/>
      <c r="RDN15"/>
      <c r="RDO15"/>
      <c r="RDP15"/>
      <c r="RDQ15"/>
      <c r="RDR15"/>
      <c r="RDS15"/>
      <c r="RDT15"/>
      <c r="RDU15"/>
      <c r="RDV15"/>
      <c r="RDW15"/>
      <c r="RDX15"/>
      <c r="RDY15"/>
      <c r="RDZ15"/>
      <c r="REA15"/>
      <c r="REB15"/>
      <c r="REC15"/>
      <c r="RED15"/>
      <c r="REE15"/>
      <c r="REF15"/>
      <c r="REG15"/>
      <c r="REH15"/>
      <c r="REI15"/>
      <c r="REJ15"/>
      <c r="REK15"/>
      <c r="REL15"/>
      <c r="REM15"/>
      <c r="REN15"/>
      <c r="REO15"/>
      <c r="REP15"/>
      <c r="REQ15"/>
      <c r="RER15"/>
      <c r="RES15"/>
      <c r="RET15"/>
      <c r="REU15"/>
      <c r="REV15"/>
      <c r="REW15"/>
      <c r="REX15"/>
      <c r="REY15"/>
      <c r="REZ15"/>
      <c r="RFA15"/>
      <c r="RFB15"/>
      <c r="RFC15"/>
      <c r="RFD15"/>
      <c r="RFE15"/>
      <c r="RFF15"/>
      <c r="RFG15"/>
      <c r="RFH15"/>
      <c r="RFI15"/>
      <c r="RFJ15"/>
      <c r="RFK15"/>
      <c r="RFL15"/>
      <c r="RFM15"/>
      <c r="RFN15"/>
      <c r="RFO15"/>
      <c r="RFP15"/>
      <c r="RFQ15"/>
      <c r="RFR15"/>
      <c r="RFS15"/>
      <c r="RFT15"/>
      <c r="RFU15"/>
      <c r="RFV15"/>
      <c r="RFW15"/>
      <c r="RFX15"/>
      <c r="RFY15"/>
      <c r="RFZ15"/>
      <c r="RGA15"/>
      <c r="RGB15"/>
      <c r="RGC15"/>
      <c r="RGD15"/>
      <c r="RGE15"/>
      <c r="RGF15"/>
      <c r="RGG15"/>
      <c r="RGH15"/>
      <c r="RGI15"/>
      <c r="RGJ15"/>
      <c r="RGK15"/>
      <c r="RGL15"/>
      <c r="RGM15"/>
      <c r="RGN15"/>
      <c r="RGO15"/>
      <c r="RGP15"/>
      <c r="RGQ15"/>
      <c r="RGR15"/>
      <c r="RGS15"/>
      <c r="RGT15"/>
      <c r="RGU15"/>
      <c r="RGV15"/>
      <c r="RGW15"/>
      <c r="RGX15"/>
      <c r="RGY15"/>
      <c r="RGZ15"/>
      <c r="RHA15"/>
      <c r="RHB15"/>
      <c r="RHC15"/>
      <c r="RHD15"/>
      <c r="RHE15"/>
      <c r="RHF15"/>
      <c r="RHG15"/>
      <c r="RHH15"/>
      <c r="RHI15"/>
      <c r="RHJ15"/>
      <c r="RHK15"/>
      <c r="RHL15"/>
      <c r="RHM15"/>
      <c r="RHN15"/>
      <c r="RHO15"/>
      <c r="RHP15"/>
      <c r="RHQ15"/>
      <c r="RHR15"/>
      <c r="RHS15"/>
      <c r="RHT15"/>
      <c r="RHU15"/>
      <c r="RHV15"/>
      <c r="RHW15"/>
      <c r="RHX15"/>
      <c r="RHY15"/>
      <c r="RHZ15"/>
      <c r="RIA15"/>
      <c r="RIB15"/>
      <c r="RIC15"/>
      <c r="RID15"/>
      <c r="RIE15"/>
      <c r="RIF15"/>
      <c r="RIG15"/>
      <c r="RIH15"/>
      <c r="RII15"/>
      <c r="RIJ15"/>
      <c r="RIK15"/>
      <c r="RIL15"/>
      <c r="RIM15"/>
      <c r="RIN15"/>
      <c r="RIO15"/>
      <c r="RIP15"/>
      <c r="RIQ15"/>
      <c r="RIR15"/>
      <c r="RIS15"/>
      <c r="RIT15"/>
      <c r="RIU15"/>
      <c r="RIV15"/>
      <c r="RIW15"/>
      <c r="RIX15"/>
      <c r="RIY15"/>
      <c r="RIZ15"/>
      <c r="RJA15"/>
      <c r="RJB15"/>
      <c r="RJC15"/>
      <c r="RJD15"/>
      <c r="RJE15"/>
      <c r="RJF15"/>
      <c r="RJG15"/>
      <c r="RJH15"/>
      <c r="RJI15"/>
      <c r="RJJ15"/>
      <c r="RJK15"/>
      <c r="RJL15"/>
      <c r="RJM15"/>
      <c r="RJN15"/>
      <c r="RJO15"/>
      <c r="RJP15"/>
      <c r="RJQ15"/>
      <c r="RJR15"/>
      <c r="RJS15"/>
      <c r="RJT15"/>
      <c r="RJU15"/>
      <c r="RJV15"/>
      <c r="RJW15"/>
      <c r="RJX15"/>
      <c r="RJY15"/>
      <c r="RJZ15"/>
      <c r="RKA15"/>
      <c r="RKB15"/>
      <c r="RKC15"/>
      <c r="RKD15"/>
      <c r="RKE15"/>
      <c r="RKF15"/>
      <c r="RKG15"/>
      <c r="RKH15"/>
      <c r="RKI15"/>
      <c r="RKJ15"/>
      <c r="RKK15"/>
      <c r="RKL15"/>
      <c r="RKM15"/>
      <c r="RKN15"/>
      <c r="RKO15"/>
      <c r="RKP15"/>
      <c r="RKQ15"/>
      <c r="RKR15"/>
      <c r="RKS15"/>
      <c r="RKT15"/>
      <c r="RKU15"/>
      <c r="RKV15"/>
      <c r="RKW15"/>
      <c r="RKX15"/>
      <c r="RKY15"/>
      <c r="RKZ15"/>
      <c r="RLA15"/>
      <c r="RLB15"/>
      <c r="RLC15"/>
      <c r="RLD15"/>
      <c r="RLE15"/>
      <c r="RLF15"/>
      <c r="RLG15"/>
      <c r="RLH15"/>
      <c r="RLI15"/>
      <c r="RLJ15"/>
      <c r="RLK15"/>
      <c r="RLL15"/>
      <c r="RLM15"/>
      <c r="RLN15"/>
      <c r="RLO15"/>
      <c r="RLP15"/>
      <c r="RLQ15"/>
      <c r="RLR15"/>
      <c r="RLS15"/>
      <c r="RLT15"/>
      <c r="RLU15"/>
      <c r="RLV15"/>
      <c r="RLW15"/>
      <c r="RLX15"/>
      <c r="RLY15"/>
      <c r="RLZ15"/>
      <c r="RMA15"/>
      <c r="RMB15"/>
      <c r="RMC15"/>
      <c r="RMD15"/>
      <c r="RME15"/>
      <c r="RMF15"/>
      <c r="RMG15"/>
      <c r="RMH15"/>
      <c r="RMI15"/>
      <c r="RMJ15"/>
      <c r="RMK15"/>
      <c r="RML15"/>
      <c r="RMM15"/>
      <c r="RMN15"/>
      <c r="RMO15"/>
      <c r="RMP15"/>
      <c r="RMQ15"/>
      <c r="RMR15"/>
      <c r="RMS15"/>
      <c r="RMT15"/>
      <c r="RMU15"/>
      <c r="RMV15"/>
      <c r="RMW15"/>
      <c r="RMX15"/>
      <c r="RMY15"/>
      <c r="RMZ15"/>
      <c r="RNA15"/>
      <c r="RNB15"/>
      <c r="RNC15"/>
      <c r="RND15"/>
      <c r="RNE15"/>
      <c r="RNF15"/>
      <c r="RNG15"/>
      <c r="RNH15"/>
      <c r="RNI15"/>
      <c r="RNJ15"/>
      <c r="RNK15"/>
      <c r="RNL15"/>
      <c r="RNM15"/>
      <c r="RNN15"/>
      <c r="RNO15"/>
      <c r="RNP15"/>
      <c r="RNQ15"/>
      <c r="RNR15"/>
      <c r="RNS15"/>
      <c r="RNT15"/>
      <c r="RNU15"/>
      <c r="RNV15"/>
      <c r="RNW15"/>
      <c r="RNX15"/>
      <c r="RNY15"/>
      <c r="RNZ15"/>
      <c r="ROA15"/>
      <c r="ROB15"/>
      <c r="ROC15"/>
      <c r="ROD15"/>
      <c r="ROE15"/>
      <c r="ROF15"/>
      <c r="ROG15"/>
      <c r="ROH15"/>
      <c r="ROI15"/>
      <c r="ROJ15"/>
      <c r="ROK15"/>
      <c r="ROL15"/>
      <c r="ROM15"/>
      <c r="RON15"/>
      <c r="ROO15"/>
      <c r="ROP15"/>
      <c r="ROQ15"/>
      <c r="ROR15"/>
      <c r="ROS15"/>
      <c r="ROT15"/>
      <c r="ROU15"/>
      <c r="ROV15"/>
      <c r="ROW15"/>
      <c r="ROX15"/>
      <c r="ROY15"/>
      <c r="ROZ15"/>
      <c r="RPA15"/>
      <c r="RPB15"/>
      <c r="RPC15"/>
      <c r="RPD15"/>
      <c r="RPE15"/>
      <c r="RPF15"/>
      <c r="RPG15"/>
      <c r="RPH15"/>
      <c r="RPI15"/>
      <c r="RPJ15"/>
      <c r="RPK15"/>
      <c r="RPL15"/>
      <c r="RPM15"/>
      <c r="RPN15"/>
      <c r="RPO15"/>
      <c r="RPP15"/>
      <c r="RPQ15"/>
      <c r="RPR15"/>
      <c r="RPS15"/>
      <c r="RPT15"/>
      <c r="RPU15"/>
      <c r="RPV15"/>
      <c r="RPW15"/>
      <c r="RPX15"/>
      <c r="RPY15"/>
      <c r="RPZ15"/>
      <c r="RQA15"/>
      <c r="RQB15"/>
      <c r="RQC15"/>
      <c r="RQD15"/>
      <c r="RQE15"/>
      <c r="RQF15"/>
      <c r="RQG15"/>
      <c r="RQH15"/>
      <c r="RQI15"/>
      <c r="RQJ15"/>
      <c r="RQK15"/>
      <c r="RQL15"/>
      <c r="RQM15"/>
      <c r="RQN15"/>
      <c r="RQO15"/>
      <c r="RQP15"/>
      <c r="RQQ15"/>
      <c r="RQR15"/>
      <c r="RQS15"/>
      <c r="RQT15"/>
      <c r="RQU15"/>
      <c r="RQV15"/>
      <c r="RQW15"/>
      <c r="RQX15"/>
      <c r="RQY15"/>
      <c r="RQZ15"/>
      <c r="RRA15"/>
      <c r="RRB15"/>
      <c r="RRC15"/>
      <c r="RRD15"/>
      <c r="RRE15"/>
      <c r="RRF15"/>
      <c r="RRG15"/>
      <c r="RRH15"/>
      <c r="RRI15"/>
      <c r="RRJ15"/>
      <c r="RRK15"/>
      <c r="RRL15"/>
      <c r="RRM15"/>
      <c r="RRN15"/>
      <c r="RRO15"/>
      <c r="RRP15"/>
      <c r="RRQ15"/>
      <c r="RRR15"/>
      <c r="RRS15"/>
      <c r="RRT15"/>
      <c r="RRU15"/>
      <c r="RRV15"/>
      <c r="RRW15"/>
      <c r="RRX15"/>
      <c r="RRY15"/>
      <c r="RRZ15"/>
      <c r="RSA15"/>
      <c r="RSB15"/>
      <c r="RSC15"/>
      <c r="RSD15"/>
      <c r="RSE15"/>
      <c r="RSF15"/>
      <c r="RSG15"/>
      <c r="RSH15"/>
      <c r="RSI15"/>
      <c r="RSJ15"/>
      <c r="RSK15"/>
      <c r="RSL15"/>
      <c r="RSM15"/>
      <c r="RSN15"/>
      <c r="RSO15"/>
      <c r="RSP15"/>
      <c r="RSQ15"/>
      <c r="RSR15"/>
      <c r="RSS15"/>
      <c r="RST15"/>
      <c r="RSU15"/>
      <c r="RSV15"/>
      <c r="RSW15"/>
      <c r="RSX15"/>
      <c r="RSY15"/>
      <c r="RSZ15"/>
      <c r="RTA15"/>
      <c r="RTB15"/>
      <c r="RTC15"/>
      <c r="RTD15"/>
      <c r="RTE15"/>
      <c r="RTF15"/>
      <c r="RTG15"/>
      <c r="RTH15"/>
      <c r="RTI15"/>
      <c r="RTJ15"/>
      <c r="RTK15"/>
      <c r="RTL15"/>
      <c r="RTM15"/>
      <c r="RTN15"/>
      <c r="RTO15"/>
      <c r="RTP15"/>
      <c r="RTQ15"/>
      <c r="RTR15"/>
      <c r="RTS15"/>
      <c r="RTT15"/>
      <c r="RTU15"/>
      <c r="RTV15"/>
      <c r="RTW15"/>
      <c r="RTX15"/>
      <c r="RTY15"/>
      <c r="RTZ15"/>
      <c r="RUA15"/>
      <c r="RUB15"/>
      <c r="RUC15"/>
      <c r="RUD15"/>
      <c r="RUE15"/>
      <c r="RUF15"/>
      <c r="RUG15"/>
      <c r="RUH15"/>
      <c r="RUI15"/>
      <c r="RUJ15"/>
      <c r="RUK15"/>
      <c r="RUL15"/>
      <c r="RUM15"/>
      <c r="RUN15"/>
      <c r="RUO15"/>
      <c r="RUP15"/>
      <c r="RUQ15"/>
      <c r="RUR15"/>
      <c r="RUS15"/>
      <c r="RUT15"/>
      <c r="RUU15"/>
      <c r="RUV15"/>
      <c r="RUW15"/>
      <c r="RUX15"/>
      <c r="RUY15"/>
      <c r="RUZ15"/>
      <c r="RVA15"/>
      <c r="RVB15"/>
      <c r="RVC15"/>
      <c r="RVD15"/>
      <c r="RVE15"/>
      <c r="RVF15"/>
      <c r="RVG15"/>
      <c r="RVH15"/>
      <c r="RVI15"/>
      <c r="RVJ15"/>
      <c r="RVK15"/>
      <c r="RVL15"/>
      <c r="RVM15"/>
      <c r="RVN15"/>
      <c r="RVO15"/>
      <c r="RVP15"/>
      <c r="RVQ15"/>
      <c r="RVR15"/>
      <c r="RVS15"/>
      <c r="RVT15"/>
      <c r="RVU15"/>
      <c r="RVV15"/>
      <c r="RVW15"/>
      <c r="RVX15"/>
      <c r="RVY15"/>
      <c r="RVZ15"/>
      <c r="RWA15"/>
      <c r="RWB15"/>
      <c r="RWC15"/>
      <c r="RWD15"/>
      <c r="RWE15"/>
      <c r="RWF15"/>
      <c r="RWG15"/>
      <c r="RWH15"/>
      <c r="RWI15"/>
      <c r="RWJ15"/>
      <c r="RWK15"/>
      <c r="RWL15"/>
      <c r="RWM15"/>
      <c r="RWN15"/>
      <c r="RWO15"/>
      <c r="RWP15"/>
      <c r="RWQ15"/>
      <c r="RWR15"/>
      <c r="RWS15"/>
      <c r="RWT15"/>
      <c r="RWU15"/>
      <c r="RWV15"/>
      <c r="RWW15"/>
      <c r="RWX15"/>
      <c r="RWY15"/>
      <c r="RWZ15"/>
      <c r="RXA15"/>
      <c r="RXB15"/>
      <c r="RXC15"/>
      <c r="RXD15"/>
      <c r="RXE15"/>
      <c r="RXF15"/>
      <c r="RXG15"/>
      <c r="RXH15"/>
      <c r="RXI15"/>
      <c r="RXJ15"/>
      <c r="RXK15"/>
      <c r="RXL15"/>
      <c r="RXM15"/>
      <c r="RXN15"/>
      <c r="RXO15"/>
      <c r="RXP15"/>
      <c r="RXQ15"/>
      <c r="RXR15"/>
      <c r="RXS15"/>
      <c r="RXT15"/>
      <c r="RXU15"/>
      <c r="RXV15"/>
      <c r="RXW15"/>
      <c r="RXX15"/>
      <c r="RXY15"/>
      <c r="RXZ15"/>
      <c r="RYA15"/>
      <c r="RYB15"/>
      <c r="RYC15"/>
      <c r="RYD15"/>
      <c r="RYE15"/>
      <c r="RYF15"/>
      <c r="RYG15"/>
      <c r="RYH15"/>
      <c r="RYI15"/>
      <c r="RYJ15"/>
      <c r="RYK15"/>
      <c r="RYL15"/>
      <c r="RYM15"/>
      <c r="RYN15"/>
      <c r="RYO15"/>
      <c r="RYP15"/>
      <c r="RYQ15"/>
      <c r="RYR15"/>
      <c r="RYS15"/>
      <c r="RYT15"/>
      <c r="RYU15"/>
      <c r="RYV15"/>
      <c r="RYW15"/>
      <c r="RYX15"/>
      <c r="RYY15"/>
      <c r="RYZ15"/>
      <c r="RZA15"/>
      <c r="RZB15"/>
      <c r="RZC15"/>
      <c r="RZD15"/>
      <c r="RZE15"/>
      <c r="RZF15"/>
      <c r="RZG15"/>
      <c r="RZH15"/>
      <c r="RZI15"/>
      <c r="RZJ15"/>
      <c r="RZK15"/>
      <c r="RZL15"/>
      <c r="RZM15"/>
      <c r="RZN15"/>
      <c r="RZO15"/>
      <c r="RZP15"/>
      <c r="RZQ15"/>
      <c r="RZR15"/>
      <c r="RZS15"/>
      <c r="RZT15"/>
      <c r="RZU15"/>
      <c r="RZV15"/>
      <c r="RZW15"/>
      <c r="RZX15"/>
      <c r="RZY15"/>
      <c r="RZZ15"/>
      <c r="SAA15"/>
      <c r="SAB15"/>
      <c r="SAC15"/>
      <c r="SAD15"/>
      <c r="SAE15"/>
      <c r="SAF15"/>
      <c r="SAG15"/>
      <c r="SAH15"/>
      <c r="SAI15"/>
      <c r="SAJ15"/>
      <c r="SAK15"/>
      <c r="SAL15"/>
      <c r="SAM15"/>
      <c r="SAN15"/>
      <c r="SAO15"/>
      <c r="SAP15"/>
      <c r="SAQ15"/>
      <c r="SAR15"/>
      <c r="SAS15"/>
      <c r="SAT15"/>
      <c r="SAU15"/>
      <c r="SAV15"/>
      <c r="SAW15"/>
      <c r="SAX15"/>
      <c r="SAY15"/>
      <c r="SAZ15"/>
      <c r="SBA15"/>
      <c r="SBB15"/>
      <c r="SBC15"/>
      <c r="SBD15"/>
      <c r="SBE15"/>
      <c r="SBF15"/>
      <c r="SBG15"/>
      <c r="SBH15"/>
      <c r="SBI15"/>
      <c r="SBJ15"/>
      <c r="SBK15"/>
      <c r="SBL15"/>
      <c r="SBM15"/>
      <c r="SBN15"/>
      <c r="SBO15"/>
      <c r="SBP15"/>
      <c r="SBQ15"/>
      <c r="SBR15"/>
      <c r="SBS15"/>
      <c r="SBT15"/>
      <c r="SBU15"/>
      <c r="SBV15"/>
      <c r="SBW15"/>
      <c r="SBX15"/>
      <c r="SBY15"/>
      <c r="SBZ15"/>
      <c r="SCA15"/>
      <c r="SCB15"/>
      <c r="SCC15"/>
      <c r="SCD15"/>
      <c r="SCE15"/>
      <c r="SCF15"/>
      <c r="SCG15"/>
      <c r="SCH15"/>
      <c r="SCI15"/>
      <c r="SCJ15"/>
      <c r="SCK15"/>
      <c r="SCL15"/>
      <c r="SCM15"/>
      <c r="SCN15"/>
      <c r="SCO15"/>
      <c r="SCP15"/>
      <c r="SCQ15"/>
      <c r="SCR15"/>
      <c r="SCS15"/>
      <c r="SCT15"/>
      <c r="SCU15"/>
      <c r="SCV15"/>
      <c r="SCW15"/>
      <c r="SCX15"/>
      <c r="SCY15"/>
      <c r="SCZ15"/>
      <c r="SDA15"/>
      <c r="SDB15"/>
      <c r="SDC15"/>
      <c r="SDD15"/>
      <c r="SDE15"/>
      <c r="SDF15"/>
      <c r="SDG15"/>
      <c r="SDH15"/>
      <c r="SDI15"/>
      <c r="SDJ15"/>
      <c r="SDK15"/>
      <c r="SDL15"/>
      <c r="SDM15"/>
      <c r="SDN15"/>
      <c r="SDO15"/>
      <c r="SDP15"/>
      <c r="SDQ15"/>
      <c r="SDR15"/>
      <c r="SDS15"/>
      <c r="SDT15"/>
      <c r="SDU15"/>
      <c r="SDV15"/>
      <c r="SDW15"/>
      <c r="SDX15"/>
      <c r="SDY15"/>
      <c r="SDZ15"/>
      <c r="SEA15"/>
      <c r="SEB15"/>
      <c r="SEC15"/>
      <c r="SED15"/>
      <c r="SEE15"/>
      <c r="SEF15"/>
      <c r="SEG15"/>
      <c r="SEH15"/>
      <c r="SEI15"/>
      <c r="SEJ15"/>
      <c r="SEK15"/>
      <c r="SEL15"/>
      <c r="SEM15"/>
      <c r="SEN15"/>
      <c r="SEO15"/>
      <c r="SEP15"/>
      <c r="SEQ15"/>
      <c r="SER15"/>
      <c r="SES15"/>
      <c r="SET15"/>
      <c r="SEU15"/>
      <c r="SEV15"/>
      <c r="SEW15"/>
      <c r="SEX15"/>
      <c r="SEY15"/>
      <c r="SEZ15"/>
      <c r="SFA15"/>
      <c r="SFB15"/>
      <c r="SFC15"/>
      <c r="SFD15"/>
      <c r="SFE15"/>
      <c r="SFF15"/>
      <c r="SFG15"/>
      <c r="SFH15"/>
      <c r="SFI15"/>
      <c r="SFJ15"/>
      <c r="SFK15"/>
      <c r="SFL15"/>
      <c r="SFM15"/>
      <c r="SFN15"/>
      <c r="SFO15"/>
      <c r="SFP15"/>
      <c r="SFQ15"/>
      <c r="SFR15"/>
      <c r="SFS15"/>
      <c r="SFT15"/>
      <c r="SFU15"/>
      <c r="SFV15"/>
      <c r="SFW15"/>
      <c r="SFX15"/>
      <c r="SFY15"/>
      <c r="SFZ15"/>
      <c r="SGA15"/>
      <c r="SGB15"/>
      <c r="SGC15"/>
      <c r="SGD15"/>
      <c r="SGE15"/>
      <c r="SGF15"/>
      <c r="SGG15"/>
      <c r="SGH15"/>
      <c r="SGI15"/>
      <c r="SGJ15"/>
      <c r="SGK15"/>
      <c r="SGL15"/>
      <c r="SGM15"/>
      <c r="SGN15"/>
      <c r="SGO15"/>
      <c r="SGP15"/>
      <c r="SGQ15"/>
      <c r="SGR15"/>
      <c r="SGS15"/>
      <c r="SGT15"/>
      <c r="SGU15"/>
      <c r="SGV15"/>
      <c r="SGW15"/>
      <c r="SGX15"/>
      <c r="SGY15"/>
      <c r="SGZ15"/>
      <c r="SHA15"/>
      <c r="SHB15"/>
      <c r="SHC15"/>
      <c r="SHD15"/>
      <c r="SHE15"/>
      <c r="SHF15"/>
      <c r="SHG15"/>
      <c r="SHH15"/>
      <c r="SHI15"/>
      <c r="SHJ15"/>
      <c r="SHK15"/>
      <c r="SHL15"/>
      <c r="SHM15"/>
      <c r="SHN15"/>
      <c r="SHO15"/>
      <c r="SHP15"/>
      <c r="SHQ15"/>
      <c r="SHR15"/>
      <c r="SHS15"/>
      <c r="SHT15"/>
      <c r="SHU15"/>
      <c r="SHV15"/>
      <c r="SHW15"/>
      <c r="SHX15"/>
      <c r="SHY15"/>
      <c r="SHZ15"/>
      <c r="SIA15"/>
      <c r="SIB15"/>
      <c r="SIC15"/>
      <c r="SID15"/>
      <c r="SIE15"/>
      <c r="SIF15"/>
      <c r="SIG15"/>
      <c r="SIH15"/>
      <c r="SII15"/>
      <c r="SIJ15"/>
      <c r="SIK15"/>
      <c r="SIL15"/>
      <c r="SIM15"/>
      <c r="SIN15"/>
      <c r="SIO15"/>
      <c r="SIP15"/>
      <c r="SIQ15"/>
      <c r="SIR15"/>
      <c r="SIS15"/>
      <c r="SIT15"/>
      <c r="SIU15"/>
      <c r="SIV15"/>
      <c r="SIW15"/>
      <c r="SIX15"/>
      <c r="SIY15"/>
      <c r="SIZ15"/>
      <c r="SJA15"/>
      <c r="SJB15"/>
      <c r="SJC15"/>
      <c r="SJD15"/>
      <c r="SJE15"/>
      <c r="SJF15"/>
      <c r="SJG15"/>
      <c r="SJH15"/>
      <c r="SJI15"/>
      <c r="SJJ15"/>
      <c r="SJK15"/>
      <c r="SJL15"/>
      <c r="SJM15"/>
      <c r="SJN15"/>
      <c r="SJO15"/>
      <c r="SJP15"/>
      <c r="SJQ15"/>
      <c r="SJR15"/>
      <c r="SJS15"/>
      <c r="SJT15"/>
      <c r="SJU15"/>
      <c r="SJV15"/>
      <c r="SJW15"/>
      <c r="SJX15"/>
      <c r="SJY15"/>
      <c r="SJZ15"/>
      <c r="SKA15"/>
      <c r="SKB15"/>
      <c r="SKC15"/>
      <c r="SKD15"/>
      <c r="SKE15"/>
      <c r="SKF15"/>
      <c r="SKG15"/>
      <c r="SKH15"/>
      <c r="SKI15"/>
      <c r="SKJ15"/>
      <c r="SKK15"/>
      <c r="SKL15"/>
      <c r="SKM15"/>
      <c r="SKN15"/>
      <c r="SKO15"/>
      <c r="SKP15"/>
      <c r="SKQ15"/>
      <c r="SKR15"/>
      <c r="SKS15"/>
      <c r="SKT15"/>
      <c r="SKU15"/>
      <c r="SKV15"/>
      <c r="SKW15"/>
      <c r="SKX15"/>
      <c r="SKY15"/>
      <c r="SKZ15"/>
      <c r="SLA15"/>
      <c r="SLB15"/>
      <c r="SLC15"/>
      <c r="SLD15"/>
      <c r="SLE15"/>
      <c r="SLF15"/>
      <c r="SLG15"/>
      <c r="SLH15"/>
      <c r="SLI15"/>
      <c r="SLJ15"/>
      <c r="SLK15"/>
      <c r="SLL15"/>
      <c r="SLM15"/>
      <c r="SLN15"/>
      <c r="SLO15"/>
      <c r="SLP15"/>
      <c r="SLQ15"/>
      <c r="SLR15"/>
      <c r="SLS15"/>
      <c r="SLT15"/>
      <c r="SLU15"/>
      <c r="SLV15"/>
      <c r="SLW15"/>
      <c r="SLX15"/>
      <c r="SLY15"/>
      <c r="SLZ15"/>
      <c r="SMA15"/>
      <c r="SMB15"/>
      <c r="SMC15"/>
      <c r="SMD15"/>
      <c r="SME15"/>
      <c r="SMF15"/>
      <c r="SMG15"/>
      <c r="SMH15"/>
      <c r="SMI15"/>
      <c r="SMJ15"/>
      <c r="SMK15"/>
      <c r="SML15"/>
      <c r="SMM15"/>
      <c r="SMN15"/>
      <c r="SMO15"/>
      <c r="SMP15"/>
      <c r="SMQ15"/>
      <c r="SMR15"/>
      <c r="SMS15"/>
      <c r="SMT15"/>
      <c r="SMU15"/>
      <c r="SMV15"/>
      <c r="SMW15"/>
      <c r="SMX15"/>
      <c r="SMY15"/>
      <c r="SMZ15"/>
      <c r="SNA15"/>
      <c r="SNB15"/>
      <c r="SNC15"/>
      <c r="SND15"/>
      <c r="SNE15"/>
      <c r="SNF15"/>
      <c r="SNG15"/>
      <c r="SNH15"/>
      <c r="SNI15"/>
      <c r="SNJ15"/>
      <c r="SNK15"/>
      <c r="SNL15"/>
      <c r="SNM15"/>
      <c r="SNN15"/>
      <c r="SNO15"/>
      <c r="SNP15"/>
      <c r="SNQ15"/>
      <c r="SNR15"/>
      <c r="SNS15"/>
      <c r="SNT15"/>
      <c r="SNU15"/>
      <c r="SNV15"/>
      <c r="SNW15"/>
      <c r="SNX15"/>
      <c r="SNY15"/>
      <c r="SNZ15"/>
      <c r="SOA15"/>
      <c r="SOB15"/>
      <c r="SOC15"/>
      <c r="SOD15"/>
      <c r="SOE15"/>
      <c r="SOF15"/>
      <c r="SOG15"/>
      <c r="SOH15"/>
      <c r="SOI15"/>
      <c r="SOJ15"/>
      <c r="SOK15"/>
      <c r="SOL15"/>
      <c r="SOM15"/>
      <c r="SON15"/>
      <c r="SOO15"/>
      <c r="SOP15"/>
      <c r="SOQ15"/>
      <c r="SOR15"/>
      <c r="SOS15"/>
      <c r="SOT15"/>
      <c r="SOU15"/>
      <c r="SOV15"/>
      <c r="SOW15"/>
      <c r="SOX15"/>
      <c r="SOY15"/>
      <c r="SOZ15"/>
      <c r="SPA15"/>
      <c r="SPB15"/>
      <c r="SPC15"/>
      <c r="SPD15"/>
      <c r="SPE15"/>
      <c r="SPF15"/>
      <c r="SPG15"/>
      <c r="SPH15"/>
      <c r="SPI15"/>
      <c r="SPJ15"/>
      <c r="SPK15"/>
      <c r="SPL15"/>
      <c r="SPM15"/>
      <c r="SPN15"/>
      <c r="SPO15"/>
      <c r="SPP15"/>
      <c r="SPQ15"/>
      <c r="SPR15"/>
      <c r="SPS15"/>
      <c r="SPT15"/>
      <c r="SPU15"/>
      <c r="SPV15"/>
      <c r="SPW15"/>
      <c r="SPX15"/>
      <c r="SPY15"/>
      <c r="SPZ15"/>
      <c r="SQA15"/>
      <c r="SQB15"/>
      <c r="SQC15"/>
      <c r="SQD15"/>
      <c r="SQE15"/>
      <c r="SQF15"/>
      <c r="SQG15"/>
      <c r="SQH15"/>
      <c r="SQI15"/>
      <c r="SQJ15"/>
      <c r="SQK15"/>
      <c r="SQL15"/>
      <c r="SQM15"/>
      <c r="SQN15"/>
      <c r="SQO15"/>
      <c r="SQP15"/>
      <c r="SQQ15"/>
      <c r="SQR15"/>
      <c r="SQS15"/>
      <c r="SQT15"/>
      <c r="SQU15"/>
      <c r="SQV15"/>
      <c r="SQW15"/>
      <c r="SQX15"/>
      <c r="SQY15"/>
      <c r="SQZ15"/>
      <c r="SRA15"/>
      <c r="SRB15"/>
      <c r="SRC15"/>
      <c r="SRD15"/>
      <c r="SRE15"/>
      <c r="SRF15"/>
      <c r="SRG15"/>
      <c r="SRH15"/>
      <c r="SRI15"/>
      <c r="SRJ15"/>
      <c r="SRK15"/>
      <c r="SRL15"/>
      <c r="SRM15"/>
      <c r="SRN15"/>
      <c r="SRO15"/>
      <c r="SRP15"/>
      <c r="SRQ15"/>
      <c r="SRR15"/>
      <c r="SRS15"/>
      <c r="SRT15"/>
      <c r="SRU15"/>
      <c r="SRV15"/>
      <c r="SRW15"/>
      <c r="SRX15"/>
      <c r="SRY15"/>
      <c r="SRZ15"/>
      <c r="SSA15"/>
      <c r="SSB15"/>
      <c r="SSC15"/>
      <c r="SSD15"/>
      <c r="SSE15"/>
      <c r="SSF15"/>
      <c r="SSG15"/>
      <c r="SSH15"/>
      <c r="SSI15"/>
      <c r="SSJ15"/>
      <c r="SSK15"/>
      <c r="SSL15"/>
      <c r="SSM15"/>
      <c r="SSN15"/>
      <c r="SSO15"/>
      <c r="SSP15"/>
      <c r="SSQ15"/>
      <c r="SSR15"/>
      <c r="SSS15"/>
      <c r="SST15"/>
      <c r="SSU15"/>
      <c r="SSV15"/>
      <c r="SSW15"/>
      <c r="SSX15"/>
      <c r="SSY15"/>
      <c r="SSZ15"/>
      <c r="STA15"/>
      <c r="STB15"/>
      <c r="STC15"/>
      <c r="STD15"/>
      <c r="STE15"/>
      <c r="STF15"/>
      <c r="STG15"/>
      <c r="STH15"/>
      <c r="STI15"/>
      <c r="STJ15"/>
      <c r="STK15"/>
      <c r="STL15"/>
      <c r="STM15"/>
      <c r="STN15"/>
      <c r="STO15"/>
      <c r="STP15"/>
      <c r="STQ15"/>
      <c r="STR15"/>
      <c r="STS15"/>
      <c r="STT15"/>
      <c r="STU15"/>
      <c r="STV15"/>
      <c r="STW15"/>
      <c r="STX15"/>
      <c r="STY15"/>
      <c r="STZ15"/>
      <c r="SUA15"/>
      <c r="SUB15"/>
      <c r="SUC15"/>
      <c r="SUD15"/>
      <c r="SUE15"/>
      <c r="SUF15"/>
      <c r="SUG15"/>
      <c r="SUH15"/>
      <c r="SUI15"/>
      <c r="SUJ15"/>
      <c r="SUK15"/>
      <c r="SUL15"/>
      <c r="SUM15"/>
      <c r="SUN15"/>
      <c r="SUO15"/>
      <c r="SUP15"/>
      <c r="SUQ15"/>
      <c r="SUR15"/>
      <c r="SUS15"/>
      <c r="SUT15"/>
      <c r="SUU15"/>
      <c r="SUV15"/>
      <c r="SUW15"/>
      <c r="SUX15"/>
      <c r="SUY15"/>
      <c r="SUZ15"/>
      <c r="SVA15"/>
      <c r="SVB15"/>
      <c r="SVC15"/>
      <c r="SVD15"/>
      <c r="SVE15"/>
      <c r="SVF15"/>
      <c r="SVG15"/>
      <c r="SVH15"/>
      <c r="SVI15"/>
      <c r="SVJ15"/>
      <c r="SVK15"/>
      <c r="SVL15"/>
      <c r="SVM15"/>
      <c r="SVN15"/>
      <c r="SVO15"/>
      <c r="SVP15"/>
      <c r="SVQ15"/>
      <c r="SVR15"/>
      <c r="SVS15"/>
      <c r="SVT15"/>
      <c r="SVU15"/>
      <c r="SVV15"/>
      <c r="SVW15"/>
      <c r="SVX15"/>
      <c r="SVY15"/>
      <c r="SVZ15"/>
      <c r="SWA15"/>
      <c r="SWB15"/>
      <c r="SWC15"/>
      <c r="SWD15"/>
      <c r="SWE15"/>
      <c r="SWF15"/>
      <c r="SWG15"/>
      <c r="SWH15"/>
      <c r="SWI15"/>
      <c r="SWJ15"/>
      <c r="SWK15"/>
      <c r="SWL15"/>
      <c r="SWM15"/>
      <c r="SWN15"/>
      <c r="SWO15"/>
      <c r="SWP15"/>
      <c r="SWQ15"/>
      <c r="SWR15"/>
      <c r="SWS15"/>
      <c r="SWT15"/>
      <c r="SWU15"/>
      <c r="SWV15"/>
      <c r="SWW15"/>
      <c r="SWX15"/>
      <c r="SWY15"/>
      <c r="SWZ15"/>
      <c r="SXA15"/>
      <c r="SXB15"/>
      <c r="SXC15"/>
      <c r="SXD15"/>
      <c r="SXE15"/>
      <c r="SXF15"/>
      <c r="SXG15"/>
      <c r="SXH15"/>
      <c r="SXI15"/>
      <c r="SXJ15"/>
      <c r="SXK15"/>
      <c r="SXL15"/>
      <c r="SXM15"/>
      <c r="SXN15"/>
      <c r="SXO15"/>
      <c r="SXP15"/>
      <c r="SXQ15"/>
      <c r="SXR15"/>
      <c r="SXS15"/>
      <c r="SXT15"/>
      <c r="SXU15"/>
      <c r="SXV15"/>
      <c r="SXW15"/>
      <c r="SXX15"/>
      <c r="SXY15"/>
      <c r="SXZ15"/>
      <c r="SYA15"/>
      <c r="SYB15"/>
      <c r="SYC15"/>
      <c r="SYD15"/>
      <c r="SYE15"/>
      <c r="SYF15"/>
      <c r="SYG15"/>
      <c r="SYH15"/>
      <c r="SYI15"/>
      <c r="SYJ15"/>
      <c r="SYK15"/>
      <c r="SYL15"/>
      <c r="SYM15"/>
      <c r="SYN15"/>
      <c r="SYO15"/>
      <c r="SYP15"/>
      <c r="SYQ15"/>
      <c r="SYR15"/>
      <c r="SYS15"/>
      <c r="SYT15"/>
      <c r="SYU15"/>
      <c r="SYV15"/>
      <c r="SYW15"/>
      <c r="SYX15"/>
      <c r="SYY15"/>
      <c r="SYZ15"/>
      <c r="SZA15"/>
      <c r="SZB15"/>
      <c r="SZC15"/>
      <c r="SZD15"/>
      <c r="SZE15"/>
      <c r="SZF15"/>
      <c r="SZG15"/>
      <c r="SZH15"/>
      <c r="SZI15"/>
      <c r="SZJ15"/>
      <c r="SZK15"/>
      <c r="SZL15"/>
      <c r="SZM15"/>
      <c r="SZN15"/>
      <c r="SZO15"/>
      <c r="SZP15"/>
      <c r="SZQ15"/>
      <c r="SZR15"/>
      <c r="SZS15"/>
      <c r="SZT15"/>
      <c r="SZU15"/>
      <c r="SZV15"/>
      <c r="SZW15"/>
      <c r="SZX15"/>
      <c r="SZY15"/>
      <c r="SZZ15"/>
      <c r="TAA15"/>
      <c r="TAB15"/>
      <c r="TAC15"/>
      <c r="TAD15"/>
      <c r="TAE15"/>
      <c r="TAF15"/>
      <c r="TAG15"/>
      <c r="TAH15"/>
      <c r="TAI15"/>
      <c r="TAJ15"/>
      <c r="TAK15"/>
      <c r="TAL15"/>
      <c r="TAM15"/>
      <c r="TAN15"/>
      <c r="TAO15"/>
      <c r="TAP15"/>
      <c r="TAQ15"/>
      <c r="TAR15"/>
      <c r="TAS15"/>
      <c r="TAT15"/>
      <c r="TAU15"/>
      <c r="TAV15"/>
      <c r="TAW15"/>
      <c r="TAX15"/>
      <c r="TAY15"/>
      <c r="TAZ15"/>
      <c r="TBA15"/>
      <c r="TBB15"/>
      <c r="TBC15"/>
      <c r="TBD15"/>
      <c r="TBE15"/>
      <c r="TBF15"/>
      <c r="TBG15"/>
      <c r="TBH15"/>
      <c r="TBI15"/>
      <c r="TBJ15"/>
      <c r="TBK15"/>
      <c r="TBL15"/>
      <c r="TBM15"/>
      <c r="TBN15"/>
      <c r="TBO15"/>
      <c r="TBP15"/>
      <c r="TBQ15"/>
      <c r="TBR15"/>
      <c r="TBS15"/>
      <c r="TBT15"/>
      <c r="TBU15"/>
      <c r="TBV15"/>
      <c r="TBW15"/>
      <c r="TBX15"/>
      <c r="TBY15"/>
      <c r="TBZ15"/>
      <c r="TCA15"/>
      <c r="TCB15"/>
      <c r="TCC15"/>
      <c r="TCD15"/>
      <c r="TCE15"/>
      <c r="TCF15"/>
      <c r="TCG15"/>
      <c r="TCH15"/>
      <c r="TCI15"/>
      <c r="TCJ15"/>
      <c r="TCK15"/>
      <c r="TCL15"/>
      <c r="TCM15"/>
      <c r="TCN15"/>
      <c r="TCO15"/>
      <c r="TCP15"/>
      <c r="TCQ15"/>
      <c r="TCR15"/>
      <c r="TCS15"/>
      <c r="TCT15"/>
      <c r="TCU15"/>
      <c r="TCV15"/>
      <c r="TCW15"/>
      <c r="TCX15"/>
      <c r="TCY15"/>
      <c r="TCZ15"/>
      <c r="TDA15"/>
      <c r="TDB15"/>
      <c r="TDC15"/>
      <c r="TDD15"/>
      <c r="TDE15"/>
      <c r="TDF15"/>
      <c r="TDG15"/>
      <c r="TDH15"/>
      <c r="TDI15"/>
      <c r="TDJ15"/>
      <c r="TDK15"/>
      <c r="TDL15"/>
      <c r="TDM15"/>
      <c r="TDN15"/>
      <c r="TDO15"/>
      <c r="TDP15"/>
      <c r="TDQ15"/>
      <c r="TDR15"/>
      <c r="TDS15"/>
      <c r="TDT15"/>
      <c r="TDU15"/>
      <c r="TDV15"/>
      <c r="TDW15"/>
      <c r="TDX15"/>
      <c r="TDY15"/>
      <c r="TDZ15"/>
      <c r="TEA15"/>
      <c r="TEB15"/>
      <c r="TEC15"/>
      <c r="TED15"/>
      <c r="TEE15"/>
      <c r="TEF15"/>
      <c r="TEG15"/>
      <c r="TEH15"/>
      <c r="TEI15"/>
      <c r="TEJ15"/>
      <c r="TEK15"/>
      <c r="TEL15"/>
      <c r="TEM15"/>
      <c r="TEN15"/>
      <c r="TEO15"/>
      <c r="TEP15"/>
      <c r="TEQ15"/>
      <c r="TER15"/>
      <c r="TES15"/>
      <c r="TET15"/>
      <c r="TEU15"/>
      <c r="TEV15"/>
      <c r="TEW15"/>
      <c r="TEX15"/>
      <c r="TEY15"/>
      <c r="TEZ15"/>
      <c r="TFA15"/>
      <c r="TFB15"/>
      <c r="TFC15"/>
      <c r="TFD15"/>
      <c r="TFE15"/>
      <c r="TFF15"/>
      <c r="TFG15"/>
      <c r="TFH15"/>
      <c r="TFI15"/>
      <c r="TFJ15"/>
      <c r="TFK15"/>
      <c r="TFL15"/>
      <c r="TFM15"/>
      <c r="TFN15"/>
      <c r="TFO15"/>
      <c r="TFP15"/>
      <c r="TFQ15"/>
      <c r="TFR15"/>
      <c r="TFS15"/>
      <c r="TFT15"/>
      <c r="TFU15"/>
      <c r="TFV15"/>
      <c r="TFW15"/>
      <c r="TFX15"/>
      <c r="TFY15"/>
      <c r="TFZ15"/>
      <c r="TGA15"/>
      <c r="TGB15"/>
      <c r="TGC15"/>
      <c r="TGD15"/>
      <c r="TGE15"/>
      <c r="TGF15"/>
      <c r="TGG15"/>
      <c r="TGH15"/>
      <c r="TGI15"/>
      <c r="TGJ15"/>
      <c r="TGK15"/>
      <c r="TGL15"/>
      <c r="TGM15"/>
      <c r="TGN15"/>
      <c r="TGO15"/>
      <c r="TGP15"/>
      <c r="TGQ15"/>
      <c r="TGR15"/>
      <c r="TGS15"/>
      <c r="TGT15"/>
      <c r="TGU15"/>
      <c r="TGV15"/>
      <c r="TGW15"/>
      <c r="TGX15"/>
      <c r="TGY15"/>
      <c r="TGZ15"/>
      <c r="THA15"/>
      <c r="THB15"/>
      <c r="THC15"/>
      <c r="THD15"/>
      <c r="THE15"/>
      <c r="THF15"/>
      <c r="THG15"/>
      <c r="THH15"/>
      <c r="THI15"/>
      <c r="THJ15"/>
      <c r="THK15"/>
      <c r="THL15"/>
      <c r="THM15"/>
      <c r="THN15"/>
      <c r="THO15"/>
      <c r="THP15"/>
      <c r="THQ15"/>
      <c r="THR15"/>
      <c r="THS15"/>
      <c r="THT15"/>
      <c r="THU15"/>
      <c r="THV15"/>
      <c r="THW15"/>
      <c r="THX15"/>
      <c r="THY15"/>
      <c r="THZ15"/>
      <c r="TIA15"/>
      <c r="TIB15"/>
      <c r="TIC15"/>
      <c r="TID15"/>
      <c r="TIE15"/>
      <c r="TIF15"/>
      <c r="TIG15"/>
      <c r="TIH15"/>
      <c r="TII15"/>
      <c r="TIJ15"/>
      <c r="TIK15"/>
      <c r="TIL15"/>
      <c r="TIM15"/>
      <c r="TIN15"/>
      <c r="TIO15"/>
      <c r="TIP15"/>
      <c r="TIQ15"/>
      <c r="TIR15"/>
      <c r="TIS15"/>
      <c r="TIT15"/>
      <c r="TIU15"/>
      <c r="TIV15"/>
      <c r="TIW15"/>
      <c r="TIX15"/>
      <c r="TIY15"/>
      <c r="TIZ15"/>
      <c r="TJA15"/>
      <c r="TJB15"/>
      <c r="TJC15"/>
      <c r="TJD15"/>
      <c r="TJE15"/>
      <c r="TJF15"/>
      <c r="TJG15"/>
      <c r="TJH15"/>
      <c r="TJI15"/>
      <c r="TJJ15"/>
      <c r="TJK15"/>
      <c r="TJL15"/>
      <c r="TJM15"/>
      <c r="TJN15"/>
      <c r="TJO15"/>
      <c r="TJP15"/>
      <c r="TJQ15"/>
      <c r="TJR15"/>
      <c r="TJS15"/>
      <c r="TJT15"/>
      <c r="TJU15"/>
      <c r="TJV15"/>
      <c r="TJW15"/>
      <c r="TJX15"/>
      <c r="TJY15"/>
      <c r="TJZ15"/>
      <c r="TKA15"/>
      <c r="TKB15"/>
      <c r="TKC15"/>
      <c r="TKD15"/>
      <c r="TKE15"/>
      <c r="TKF15"/>
      <c r="TKG15"/>
      <c r="TKH15"/>
      <c r="TKI15"/>
      <c r="TKJ15"/>
      <c r="TKK15"/>
      <c r="TKL15"/>
      <c r="TKM15"/>
      <c r="TKN15"/>
      <c r="TKO15"/>
      <c r="TKP15"/>
      <c r="TKQ15"/>
      <c r="TKR15"/>
      <c r="TKS15"/>
      <c r="TKT15"/>
      <c r="TKU15"/>
      <c r="TKV15"/>
      <c r="TKW15"/>
      <c r="TKX15"/>
      <c r="TKY15"/>
      <c r="TKZ15"/>
      <c r="TLA15"/>
      <c r="TLB15"/>
      <c r="TLC15"/>
      <c r="TLD15"/>
      <c r="TLE15"/>
      <c r="TLF15"/>
      <c r="TLG15"/>
      <c r="TLH15"/>
      <c r="TLI15"/>
      <c r="TLJ15"/>
      <c r="TLK15"/>
      <c r="TLL15"/>
      <c r="TLM15"/>
      <c r="TLN15"/>
      <c r="TLO15"/>
      <c r="TLP15"/>
      <c r="TLQ15"/>
      <c r="TLR15"/>
      <c r="TLS15"/>
      <c r="TLT15"/>
      <c r="TLU15"/>
      <c r="TLV15"/>
      <c r="TLW15"/>
      <c r="TLX15"/>
      <c r="TLY15"/>
      <c r="TLZ15"/>
      <c r="TMA15"/>
      <c r="TMB15"/>
      <c r="TMC15"/>
      <c r="TMD15"/>
      <c r="TME15"/>
      <c r="TMF15"/>
      <c r="TMG15"/>
      <c r="TMH15"/>
      <c r="TMI15"/>
      <c r="TMJ15"/>
      <c r="TMK15"/>
      <c r="TML15"/>
      <c r="TMM15"/>
      <c r="TMN15"/>
      <c r="TMO15"/>
      <c r="TMP15"/>
      <c r="TMQ15"/>
      <c r="TMR15"/>
      <c r="TMS15"/>
      <c r="TMT15"/>
      <c r="TMU15"/>
      <c r="TMV15"/>
      <c r="TMW15"/>
      <c r="TMX15"/>
      <c r="TMY15"/>
      <c r="TMZ15"/>
      <c r="TNA15"/>
      <c r="TNB15"/>
      <c r="TNC15"/>
      <c r="TND15"/>
      <c r="TNE15"/>
      <c r="TNF15"/>
      <c r="TNG15"/>
      <c r="TNH15"/>
      <c r="TNI15"/>
      <c r="TNJ15"/>
      <c r="TNK15"/>
      <c r="TNL15"/>
      <c r="TNM15"/>
      <c r="TNN15"/>
      <c r="TNO15"/>
      <c r="TNP15"/>
      <c r="TNQ15"/>
      <c r="TNR15"/>
      <c r="TNS15"/>
      <c r="TNT15"/>
      <c r="TNU15"/>
      <c r="TNV15"/>
      <c r="TNW15"/>
      <c r="TNX15"/>
      <c r="TNY15"/>
      <c r="TNZ15"/>
      <c r="TOA15"/>
      <c r="TOB15"/>
      <c r="TOC15"/>
      <c r="TOD15"/>
      <c r="TOE15"/>
      <c r="TOF15"/>
      <c r="TOG15"/>
      <c r="TOH15"/>
      <c r="TOI15"/>
      <c r="TOJ15"/>
      <c r="TOK15"/>
      <c r="TOL15"/>
      <c r="TOM15"/>
      <c r="TON15"/>
      <c r="TOO15"/>
      <c r="TOP15"/>
      <c r="TOQ15"/>
      <c r="TOR15"/>
      <c r="TOS15"/>
      <c r="TOT15"/>
      <c r="TOU15"/>
      <c r="TOV15"/>
      <c r="TOW15"/>
      <c r="TOX15"/>
      <c r="TOY15"/>
      <c r="TOZ15"/>
      <c r="TPA15"/>
      <c r="TPB15"/>
      <c r="TPC15"/>
      <c r="TPD15"/>
      <c r="TPE15"/>
      <c r="TPF15"/>
      <c r="TPG15"/>
      <c r="TPH15"/>
      <c r="TPI15"/>
      <c r="TPJ15"/>
      <c r="TPK15"/>
      <c r="TPL15"/>
      <c r="TPM15"/>
      <c r="TPN15"/>
      <c r="TPO15"/>
      <c r="TPP15"/>
      <c r="TPQ15"/>
      <c r="TPR15"/>
      <c r="TPS15"/>
      <c r="TPT15"/>
      <c r="TPU15"/>
      <c r="TPV15"/>
      <c r="TPW15"/>
      <c r="TPX15"/>
      <c r="TPY15"/>
      <c r="TPZ15"/>
      <c r="TQA15"/>
      <c r="TQB15"/>
      <c r="TQC15"/>
      <c r="TQD15"/>
      <c r="TQE15"/>
      <c r="TQF15"/>
      <c r="TQG15"/>
      <c r="TQH15"/>
      <c r="TQI15"/>
      <c r="TQJ15"/>
      <c r="TQK15"/>
      <c r="TQL15"/>
      <c r="TQM15"/>
      <c r="TQN15"/>
      <c r="TQO15"/>
      <c r="TQP15"/>
      <c r="TQQ15"/>
      <c r="TQR15"/>
      <c r="TQS15"/>
      <c r="TQT15"/>
      <c r="TQU15"/>
      <c r="TQV15"/>
      <c r="TQW15"/>
      <c r="TQX15"/>
      <c r="TQY15"/>
      <c r="TQZ15"/>
      <c r="TRA15"/>
      <c r="TRB15"/>
      <c r="TRC15"/>
      <c r="TRD15"/>
      <c r="TRE15"/>
      <c r="TRF15"/>
      <c r="TRG15"/>
      <c r="TRH15"/>
      <c r="TRI15"/>
      <c r="TRJ15"/>
      <c r="TRK15"/>
      <c r="TRL15"/>
      <c r="TRM15"/>
      <c r="TRN15"/>
      <c r="TRO15"/>
      <c r="TRP15"/>
      <c r="TRQ15"/>
      <c r="TRR15"/>
      <c r="TRS15"/>
      <c r="TRT15"/>
      <c r="TRU15"/>
      <c r="TRV15"/>
      <c r="TRW15"/>
      <c r="TRX15"/>
      <c r="TRY15"/>
      <c r="TRZ15"/>
      <c r="TSA15"/>
      <c r="TSB15"/>
      <c r="TSC15"/>
      <c r="TSD15"/>
      <c r="TSE15"/>
      <c r="TSF15"/>
      <c r="TSG15"/>
      <c r="TSH15"/>
      <c r="TSI15"/>
      <c r="TSJ15"/>
      <c r="TSK15"/>
      <c r="TSL15"/>
      <c r="TSM15"/>
      <c r="TSN15"/>
      <c r="TSO15"/>
      <c r="TSP15"/>
      <c r="TSQ15"/>
      <c r="TSR15"/>
      <c r="TSS15"/>
      <c r="TST15"/>
      <c r="TSU15"/>
      <c r="TSV15"/>
      <c r="TSW15"/>
      <c r="TSX15"/>
      <c r="TSY15"/>
      <c r="TSZ15"/>
      <c r="TTA15"/>
      <c r="TTB15"/>
      <c r="TTC15"/>
      <c r="TTD15"/>
      <c r="TTE15"/>
      <c r="TTF15"/>
      <c r="TTG15"/>
      <c r="TTH15"/>
      <c r="TTI15"/>
      <c r="TTJ15"/>
      <c r="TTK15"/>
      <c r="TTL15"/>
      <c r="TTM15"/>
      <c r="TTN15"/>
      <c r="TTO15"/>
      <c r="TTP15"/>
      <c r="TTQ15"/>
      <c r="TTR15"/>
      <c r="TTS15"/>
      <c r="TTT15"/>
      <c r="TTU15"/>
      <c r="TTV15"/>
      <c r="TTW15"/>
      <c r="TTX15"/>
      <c r="TTY15"/>
      <c r="TTZ15"/>
      <c r="TUA15"/>
      <c r="TUB15"/>
      <c r="TUC15"/>
      <c r="TUD15"/>
      <c r="TUE15"/>
      <c r="TUF15"/>
      <c r="TUG15"/>
      <c r="TUH15"/>
      <c r="TUI15"/>
      <c r="TUJ15"/>
      <c r="TUK15"/>
      <c r="TUL15"/>
      <c r="TUM15"/>
      <c r="TUN15"/>
      <c r="TUO15"/>
      <c r="TUP15"/>
      <c r="TUQ15"/>
      <c r="TUR15"/>
      <c r="TUS15"/>
      <c r="TUT15"/>
      <c r="TUU15"/>
      <c r="TUV15"/>
      <c r="TUW15"/>
      <c r="TUX15"/>
      <c r="TUY15"/>
      <c r="TUZ15"/>
      <c r="TVA15"/>
      <c r="TVB15"/>
      <c r="TVC15"/>
      <c r="TVD15"/>
      <c r="TVE15"/>
      <c r="TVF15"/>
      <c r="TVG15"/>
      <c r="TVH15"/>
      <c r="TVI15"/>
      <c r="TVJ15"/>
      <c r="TVK15"/>
      <c r="TVL15"/>
      <c r="TVM15"/>
      <c r="TVN15"/>
      <c r="TVO15"/>
      <c r="TVP15"/>
      <c r="TVQ15"/>
      <c r="TVR15"/>
      <c r="TVS15"/>
      <c r="TVT15"/>
      <c r="TVU15"/>
      <c r="TVV15"/>
      <c r="TVW15"/>
      <c r="TVX15"/>
      <c r="TVY15"/>
      <c r="TVZ15"/>
      <c r="TWA15"/>
      <c r="TWB15"/>
      <c r="TWC15"/>
      <c r="TWD15"/>
      <c r="TWE15"/>
      <c r="TWF15"/>
      <c r="TWG15"/>
      <c r="TWH15"/>
      <c r="TWI15"/>
      <c r="TWJ15"/>
      <c r="TWK15"/>
      <c r="TWL15"/>
      <c r="TWM15"/>
      <c r="TWN15"/>
      <c r="TWO15"/>
      <c r="TWP15"/>
      <c r="TWQ15"/>
      <c r="TWR15"/>
      <c r="TWS15"/>
      <c r="TWT15"/>
      <c r="TWU15"/>
      <c r="TWV15"/>
      <c r="TWW15"/>
      <c r="TWX15"/>
      <c r="TWY15"/>
      <c r="TWZ15"/>
      <c r="TXA15"/>
      <c r="TXB15"/>
      <c r="TXC15"/>
      <c r="TXD15"/>
      <c r="TXE15"/>
      <c r="TXF15"/>
      <c r="TXG15"/>
      <c r="TXH15"/>
      <c r="TXI15"/>
      <c r="TXJ15"/>
      <c r="TXK15"/>
      <c r="TXL15"/>
      <c r="TXM15"/>
      <c r="TXN15"/>
      <c r="TXO15"/>
      <c r="TXP15"/>
      <c r="TXQ15"/>
      <c r="TXR15"/>
      <c r="TXS15"/>
      <c r="TXT15"/>
      <c r="TXU15"/>
      <c r="TXV15"/>
      <c r="TXW15"/>
      <c r="TXX15"/>
      <c r="TXY15"/>
      <c r="TXZ15"/>
      <c r="TYA15"/>
      <c r="TYB15"/>
      <c r="TYC15"/>
      <c r="TYD15"/>
      <c r="TYE15"/>
      <c r="TYF15"/>
      <c r="TYG15"/>
      <c r="TYH15"/>
      <c r="TYI15"/>
      <c r="TYJ15"/>
      <c r="TYK15"/>
      <c r="TYL15"/>
      <c r="TYM15"/>
      <c r="TYN15"/>
      <c r="TYO15"/>
      <c r="TYP15"/>
      <c r="TYQ15"/>
      <c r="TYR15"/>
      <c r="TYS15"/>
      <c r="TYT15"/>
      <c r="TYU15"/>
      <c r="TYV15"/>
      <c r="TYW15"/>
      <c r="TYX15"/>
      <c r="TYY15"/>
      <c r="TYZ15"/>
      <c r="TZA15"/>
      <c r="TZB15"/>
      <c r="TZC15"/>
      <c r="TZD15"/>
      <c r="TZE15"/>
      <c r="TZF15"/>
      <c r="TZG15"/>
      <c r="TZH15"/>
      <c r="TZI15"/>
      <c r="TZJ15"/>
      <c r="TZK15"/>
      <c r="TZL15"/>
      <c r="TZM15"/>
      <c r="TZN15"/>
      <c r="TZO15"/>
      <c r="TZP15"/>
      <c r="TZQ15"/>
      <c r="TZR15"/>
      <c r="TZS15"/>
      <c r="TZT15"/>
      <c r="TZU15"/>
      <c r="TZV15"/>
      <c r="TZW15"/>
      <c r="TZX15"/>
      <c r="TZY15"/>
      <c r="TZZ15"/>
      <c r="UAA15"/>
      <c r="UAB15"/>
      <c r="UAC15"/>
      <c r="UAD15"/>
      <c r="UAE15"/>
      <c r="UAF15"/>
      <c r="UAG15"/>
      <c r="UAH15"/>
      <c r="UAI15"/>
      <c r="UAJ15"/>
      <c r="UAK15"/>
      <c r="UAL15"/>
      <c r="UAM15"/>
      <c r="UAN15"/>
      <c r="UAO15"/>
      <c r="UAP15"/>
      <c r="UAQ15"/>
      <c r="UAR15"/>
      <c r="UAS15"/>
      <c r="UAT15"/>
      <c r="UAU15"/>
      <c r="UAV15"/>
      <c r="UAW15"/>
      <c r="UAX15"/>
      <c r="UAY15"/>
      <c r="UAZ15"/>
      <c r="UBA15"/>
      <c r="UBB15"/>
      <c r="UBC15"/>
      <c r="UBD15"/>
      <c r="UBE15"/>
      <c r="UBF15"/>
      <c r="UBG15"/>
      <c r="UBH15"/>
      <c r="UBI15"/>
      <c r="UBJ15"/>
      <c r="UBK15"/>
      <c r="UBL15"/>
      <c r="UBM15"/>
      <c r="UBN15"/>
      <c r="UBO15"/>
      <c r="UBP15"/>
      <c r="UBQ15"/>
      <c r="UBR15"/>
      <c r="UBS15"/>
      <c r="UBT15"/>
      <c r="UBU15"/>
      <c r="UBV15"/>
      <c r="UBW15"/>
      <c r="UBX15"/>
      <c r="UBY15"/>
      <c r="UBZ15"/>
      <c r="UCA15"/>
      <c r="UCB15"/>
      <c r="UCC15"/>
      <c r="UCD15"/>
      <c r="UCE15"/>
      <c r="UCF15"/>
      <c r="UCG15"/>
      <c r="UCH15"/>
      <c r="UCI15"/>
      <c r="UCJ15"/>
      <c r="UCK15"/>
      <c r="UCL15"/>
      <c r="UCM15"/>
      <c r="UCN15"/>
      <c r="UCO15"/>
      <c r="UCP15"/>
      <c r="UCQ15"/>
      <c r="UCR15"/>
      <c r="UCS15"/>
      <c r="UCT15"/>
      <c r="UCU15"/>
      <c r="UCV15"/>
      <c r="UCW15"/>
      <c r="UCX15"/>
      <c r="UCY15"/>
      <c r="UCZ15"/>
      <c r="UDA15"/>
      <c r="UDB15"/>
      <c r="UDC15"/>
      <c r="UDD15"/>
      <c r="UDE15"/>
      <c r="UDF15"/>
      <c r="UDG15"/>
      <c r="UDH15"/>
      <c r="UDI15"/>
      <c r="UDJ15"/>
      <c r="UDK15"/>
      <c r="UDL15"/>
      <c r="UDM15"/>
      <c r="UDN15"/>
      <c r="UDO15"/>
      <c r="UDP15"/>
      <c r="UDQ15"/>
      <c r="UDR15"/>
      <c r="UDS15"/>
      <c r="UDT15"/>
      <c r="UDU15"/>
      <c r="UDV15"/>
      <c r="UDW15"/>
      <c r="UDX15"/>
      <c r="UDY15"/>
      <c r="UDZ15"/>
      <c r="UEA15"/>
      <c r="UEB15"/>
      <c r="UEC15"/>
      <c r="UED15"/>
      <c r="UEE15"/>
      <c r="UEF15"/>
      <c r="UEG15"/>
      <c r="UEH15"/>
      <c r="UEI15"/>
      <c r="UEJ15"/>
      <c r="UEK15"/>
      <c r="UEL15"/>
      <c r="UEM15"/>
      <c r="UEN15"/>
      <c r="UEO15"/>
      <c r="UEP15"/>
      <c r="UEQ15"/>
      <c r="UER15"/>
      <c r="UES15"/>
      <c r="UET15"/>
      <c r="UEU15"/>
      <c r="UEV15"/>
      <c r="UEW15"/>
      <c r="UEX15"/>
      <c r="UEY15"/>
      <c r="UEZ15"/>
      <c r="UFA15"/>
      <c r="UFB15"/>
      <c r="UFC15"/>
      <c r="UFD15"/>
      <c r="UFE15"/>
      <c r="UFF15"/>
      <c r="UFG15"/>
      <c r="UFH15"/>
      <c r="UFI15"/>
      <c r="UFJ15"/>
      <c r="UFK15"/>
      <c r="UFL15"/>
      <c r="UFM15"/>
      <c r="UFN15"/>
      <c r="UFO15"/>
      <c r="UFP15"/>
      <c r="UFQ15"/>
      <c r="UFR15"/>
      <c r="UFS15"/>
      <c r="UFT15"/>
      <c r="UFU15"/>
      <c r="UFV15"/>
      <c r="UFW15"/>
      <c r="UFX15"/>
      <c r="UFY15"/>
      <c r="UFZ15"/>
      <c r="UGA15"/>
      <c r="UGB15"/>
      <c r="UGC15"/>
      <c r="UGD15"/>
      <c r="UGE15"/>
      <c r="UGF15"/>
      <c r="UGG15"/>
      <c r="UGH15"/>
      <c r="UGI15"/>
      <c r="UGJ15"/>
      <c r="UGK15"/>
      <c r="UGL15"/>
      <c r="UGM15"/>
      <c r="UGN15"/>
      <c r="UGO15"/>
      <c r="UGP15"/>
      <c r="UGQ15"/>
      <c r="UGR15"/>
      <c r="UGS15"/>
      <c r="UGT15"/>
      <c r="UGU15"/>
      <c r="UGV15"/>
      <c r="UGW15"/>
      <c r="UGX15"/>
      <c r="UGY15"/>
      <c r="UGZ15"/>
      <c r="UHA15"/>
      <c r="UHB15"/>
      <c r="UHC15"/>
      <c r="UHD15"/>
      <c r="UHE15"/>
      <c r="UHF15"/>
      <c r="UHG15"/>
      <c r="UHH15"/>
      <c r="UHI15"/>
      <c r="UHJ15"/>
      <c r="UHK15"/>
      <c r="UHL15"/>
      <c r="UHM15"/>
      <c r="UHN15"/>
      <c r="UHO15"/>
      <c r="UHP15"/>
      <c r="UHQ15"/>
      <c r="UHR15"/>
      <c r="UHS15"/>
      <c r="UHT15"/>
      <c r="UHU15"/>
      <c r="UHV15"/>
      <c r="UHW15"/>
      <c r="UHX15"/>
      <c r="UHY15"/>
      <c r="UHZ15"/>
      <c r="UIA15"/>
      <c r="UIB15"/>
      <c r="UIC15"/>
      <c r="UID15"/>
      <c r="UIE15"/>
      <c r="UIF15"/>
      <c r="UIG15"/>
      <c r="UIH15"/>
      <c r="UII15"/>
      <c r="UIJ15"/>
      <c r="UIK15"/>
      <c r="UIL15"/>
      <c r="UIM15"/>
      <c r="UIN15"/>
      <c r="UIO15"/>
      <c r="UIP15"/>
      <c r="UIQ15"/>
      <c r="UIR15"/>
      <c r="UIS15"/>
      <c r="UIT15"/>
      <c r="UIU15"/>
      <c r="UIV15"/>
      <c r="UIW15"/>
      <c r="UIX15"/>
      <c r="UIY15"/>
      <c r="UIZ15"/>
      <c r="UJA15"/>
      <c r="UJB15"/>
      <c r="UJC15"/>
      <c r="UJD15"/>
      <c r="UJE15"/>
      <c r="UJF15"/>
      <c r="UJG15"/>
      <c r="UJH15"/>
      <c r="UJI15"/>
      <c r="UJJ15"/>
      <c r="UJK15"/>
      <c r="UJL15"/>
      <c r="UJM15"/>
      <c r="UJN15"/>
      <c r="UJO15"/>
      <c r="UJP15"/>
      <c r="UJQ15"/>
      <c r="UJR15"/>
      <c r="UJS15"/>
      <c r="UJT15"/>
      <c r="UJU15"/>
      <c r="UJV15"/>
      <c r="UJW15"/>
      <c r="UJX15"/>
      <c r="UJY15"/>
      <c r="UJZ15"/>
      <c r="UKA15"/>
      <c r="UKB15"/>
      <c r="UKC15"/>
      <c r="UKD15"/>
      <c r="UKE15"/>
      <c r="UKF15"/>
      <c r="UKG15"/>
      <c r="UKH15"/>
      <c r="UKI15"/>
      <c r="UKJ15"/>
      <c r="UKK15"/>
      <c r="UKL15"/>
      <c r="UKM15"/>
      <c r="UKN15"/>
      <c r="UKO15"/>
      <c r="UKP15"/>
      <c r="UKQ15"/>
      <c r="UKR15"/>
      <c r="UKS15"/>
      <c r="UKT15"/>
      <c r="UKU15"/>
      <c r="UKV15"/>
      <c r="UKW15"/>
      <c r="UKX15"/>
      <c r="UKY15"/>
      <c r="UKZ15"/>
      <c r="ULA15"/>
      <c r="ULB15"/>
      <c r="ULC15"/>
      <c r="ULD15"/>
      <c r="ULE15"/>
      <c r="ULF15"/>
      <c r="ULG15"/>
      <c r="ULH15"/>
      <c r="ULI15"/>
      <c r="ULJ15"/>
      <c r="ULK15"/>
      <c r="ULL15"/>
      <c r="ULM15"/>
      <c r="ULN15"/>
      <c r="ULO15"/>
      <c r="ULP15"/>
      <c r="ULQ15"/>
      <c r="ULR15"/>
      <c r="ULS15"/>
      <c r="ULT15"/>
      <c r="ULU15"/>
      <c r="ULV15"/>
      <c r="ULW15"/>
      <c r="ULX15"/>
      <c r="ULY15"/>
      <c r="ULZ15"/>
      <c r="UMA15"/>
      <c r="UMB15"/>
      <c r="UMC15"/>
      <c r="UMD15"/>
      <c r="UME15"/>
      <c r="UMF15"/>
      <c r="UMG15"/>
      <c r="UMH15"/>
      <c r="UMI15"/>
      <c r="UMJ15"/>
      <c r="UMK15"/>
      <c r="UML15"/>
      <c r="UMM15"/>
      <c r="UMN15"/>
      <c r="UMO15"/>
      <c r="UMP15"/>
      <c r="UMQ15"/>
      <c r="UMR15"/>
      <c r="UMS15"/>
      <c r="UMT15"/>
      <c r="UMU15"/>
      <c r="UMV15"/>
      <c r="UMW15"/>
      <c r="UMX15"/>
      <c r="UMY15"/>
      <c r="UMZ15"/>
      <c r="UNA15"/>
      <c r="UNB15"/>
      <c r="UNC15"/>
      <c r="UND15"/>
      <c r="UNE15"/>
      <c r="UNF15"/>
      <c r="UNG15"/>
      <c r="UNH15"/>
      <c r="UNI15"/>
      <c r="UNJ15"/>
      <c r="UNK15"/>
      <c r="UNL15"/>
      <c r="UNM15"/>
      <c r="UNN15"/>
      <c r="UNO15"/>
      <c r="UNP15"/>
      <c r="UNQ15"/>
      <c r="UNR15"/>
      <c r="UNS15"/>
      <c r="UNT15"/>
      <c r="UNU15"/>
      <c r="UNV15"/>
      <c r="UNW15"/>
      <c r="UNX15"/>
      <c r="UNY15"/>
      <c r="UNZ15"/>
      <c r="UOA15"/>
      <c r="UOB15"/>
      <c r="UOC15"/>
      <c r="UOD15"/>
      <c r="UOE15"/>
      <c r="UOF15"/>
      <c r="UOG15"/>
      <c r="UOH15"/>
      <c r="UOI15"/>
      <c r="UOJ15"/>
      <c r="UOK15"/>
      <c r="UOL15"/>
      <c r="UOM15"/>
      <c r="UON15"/>
      <c r="UOO15"/>
      <c r="UOP15"/>
      <c r="UOQ15"/>
      <c r="UOR15"/>
      <c r="UOS15"/>
      <c r="UOT15"/>
      <c r="UOU15"/>
      <c r="UOV15"/>
      <c r="UOW15"/>
      <c r="UOX15"/>
      <c r="UOY15"/>
      <c r="UOZ15"/>
      <c r="UPA15"/>
      <c r="UPB15"/>
      <c r="UPC15"/>
      <c r="UPD15"/>
      <c r="UPE15"/>
      <c r="UPF15"/>
      <c r="UPG15"/>
      <c r="UPH15"/>
      <c r="UPI15"/>
      <c r="UPJ15"/>
      <c r="UPK15"/>
      <c r="UPL15"/>
      <c r="UPM15"/>
      <c r="UPN15"/>
      <c r="UPO15"/>
      <c r="UPP15"/>
      <c r="UPQ15"/>
      <c r="UPR15"/>
      <c r="UPS15"/>
      <c r="UPT15"/>
      <c r="UPU15"/>
      <c r="UPV15"/>
      <c r="UPW15"/>
      <c r="UPX15"/>
      <c r="UPY15"/>
      <c r="UPZ15"/>
      <c r="UQA15"/>
      <c r="UQB15"/>
      <c r="UQC15"/>
      <c r="UQD15"/>
      <c r="UQE15"/>
      <c r="UQF15"/>
      <c r="UQG15"/>
      <c r="UQH15"/>
      <c r="UQI15"/>
      <c r="UQJ15"/>
      <c r="UQK15"/>
      <c r="UQL15"/>
      <c r="UQM15"/>
      <c r="UQN15"/>
      <c r="UQO15"/>
      <c r="UQP15"/>
      <c r="UQQ15"/>
      <c r="UQR15"/>
      <c r="UQS15"/>
      <c r="UQT15"/>
      <c r="UQU15"/>
      <c r="UQV15"/>
      <c r="UQW15"/>
      <c r="UQX15"/>
      <c r="UQY15"/>
      <c r="UQZ15"/>
      <c r="URA15"/>
      <c r="URB15"/>
      <c r="URC15"/>
      <c r="URD15"/>
      <c r="URE15"/>
      <c r="URF15"/>
      <c r="URG15"/>
      <c r="URH15"/>
      <c r="URI15"/>
      <c r="URJ15"/>
      <c r="URK15"/>
      <c r="URL15"/>
      <c r="URM15"/>
      <c r="URN15"/>
      <c r="URO15"/>
      <c r="URP15"/>
      <c r="URQ15"/>
      <c r="URR15"/>
      <c r="URS15"/>
      <c r="URT15"/>
      <c r="URU15"/>
      <c r="URV15"/>
      <c r="URW15"/>
      <c r="URX15"/>
      <c r="URY15"/>
      <c r="URZ15"/>
      <c r="USA15"/>
      <c r="USB15"/>
      <c r="USC15"/>
      <c r="USD15"/>
      <c r="USE15"/>
      <c r="USF15"/>
      <c r="USG15"/>
      <c r="USH15"/>
      <c r="USI15"/>
      <c r="USJ15"/>
      <c r="USK15"/>
      <c r="USL15"/>
      <c r="USM15"/>
      <c r="USN15"/>
      <c r="USO15"/>
      <c r="USP15"/>
      <c r="USQ15"/>
      <c r="USR15"/>
      <c r="USS15"/>
      <c r="UST15"/>
      <c r="USU15"/>
      <c r="USV15"/>
      <c r="USW15"/>
      <c r="USX15"/>
      <c r="USY15"/>
      <c r="USZ15"/>
      <c r="UTA15"/>
      <c r="UTB15"/>
      <c r="UTC15"/>
      <c r="UTD15"/>
      <c r="UTE15"/>
      <c r="UTF15"/>
      <c r="UTG15"/>
      <c r="UTH15"/>
      <c r="UTI15"/>
      <c r="UTJ15"/>
      <c r="UTK15"/>
      <c r="UTL15"/>
      <c r="UTM15"/>
      <c r="UTN15"/>
      <c r="UTO15"/>
      <c r="UTP15"/>
      <c r="UTQ15"/>
      <c r="UTR15"/>
      <c r="UTS15"/>
      <c r="UTT15"/>
      <c r="UTU15"/>
      <c r="UTV15"/>
      <c r="UTW15"/>
      <c r="UTX15"/>
      <c r="UTY15"/>
      <c r="UTZ15"/>
      <c r="UUA15"/>
      <c r="UUB15"/>
      <c r="UUC15"/>
      <c r="UUD15"/>
      <c r="UUE15"/>
      <c r="UUF15"/>
      <c r="UUG15"/>
      <c r="UUH15"/>
      <c r="UUI15"/>
      <c r="UUJ15"/>
      <c r="UUK15"/>
      <c r="UUL15"/>
      <c r="UUM15"/>
      <c r="UUN15"/>
      <c r="UUO15"/>
      <c r="UUP15"/>
      <c r="UUQ15"/>
      <c r="UUR15"/>
      <c r="UUS15"/>
      <c r="UUT15"/>
      <c r="UUU15"/>
      <c r="UUV15"/>
      <c r="UUW15"/>
      <c r="UUX15"/>
      <c r="UUY15"/>
      <c r="UUZ15"/>
      <c r="UVA15"/>
      <c r="UVB15"/>
      <c r="UVC15"/>
      <c r="UVD15"/>
      <c r="UVE15"/>
      <c r="UVF15"/>
      <c r="UVG15"/>
      <c r="UVH15"/>
      <c r="UVI15"/>
      <c r="UVJ15"/>
      <c r="UVK15"/>
      <c r="UVL15"/>
      <c r="UVM15"/>
      <c r="UVN15"/>
      <c r="UVO15"/>
      <c r="UVP15"/>
      <c r="UVQ15"/>
      <c r="UVR15"/>
      <c r="UVS15"/>
      <c r="UVT15"/>
      <c r="UVU15"/>
      <c r="UVV15"/>
      <c r="UVW15"/>
      <c r="UVX15"/>
      <c r="UVY15"/>
      <c r="UVZ15"/>
      <c r="UWA15"/>
      <c r="UWB15"/>
      <c r="UWC15"/>
      <c r="UWD15"/>
      <c r="UWE15"/>
      <c r="UWF15"/>
      <c r="UWG15"/>
      <c r="UWH15"/>
      <c r="UWI15"/>
      <c r="UWJ15"/>
      <c r="UWK15"/>
      <c r="UWL15"/>
      <c r="UWM15"/>
      <c r="UWN15"/>
      <c r="UWO15"/>
      <c r="UWP15"/>
      <c r="UWQ15"/>
      <c r="UWR15"/>
      <c r="UWS15"/>
      <c r="UWT15"/>
      <c r="UWU15"/>
      <c r="UWV15"/>
      <c r="UWW15"/>
      <c r="UWX15"/>
      <c r="UWY15"/>
      <c r="UWZ15"/>
      <c r="UXA15"/>
      <c r="UXB15"/>
      <c r="UXC15"/>
      <c r="UXD15"/>
      <c r="UXE15"/>
      <c r="UXF15"/>
      <c r="UXG15"/>
      <c r="UXH15"/>
      <c r="UXI15"/>
      <c r="UXJ15"/>
      <c r="UXK15"/>
      <c r="UXL15"/>
      <c r="UXM15"/>
      <c r="UXN15"/>
      <c r="UXO15"/>
      <c r="UXP15"/>
      <c r="UXQ15"/>
      <c r="UXR15"/>
      <c r="UXS15"/>
      <c r="UXT15"/>
      <c r="UXU15"/>
      <c r="UXV15"/>
      <c r="UXW15"/>
      <c r="UXX15"/>
      <c r="UXY15"/>
      <c r="UXZ15"/>
      <c r="UYA15"/>
      <c r="UYB15"/>
      <c r="UYC15"/>
      <c r="UYD15"/>
      <c r="UYE15"/>
      <c r="UYF15"/>
      <c r="UYG15"/>
      <c r="UYH15"/>
      <c r="UYI15"/>
      <c r="UYJ15"/>
      <c r="UYK15"/>
      <c r="UYL15"/>
      <c r="UYM15"/>
      <c r="UYN15"/>
      <c r="UYO15"/>
      <c r="UYP15"/>
      <c r="UYQ15"/>
      <c r="UYR15"/>
      <c r="UYS15"/>
      <c r="UYT15"/>
      <c r="UYU15"/>
      <c r="UYV15"/>
      <c r="UYW15"/>
      <c r="UYX15"/>
      <c r="UYY15"/>
      <c r="UYZ15"/>
      <c r="UZA15"/>
      <c r="UZB15"/>
      <c r="UZC15"/>
      <c r="UZD15"/>
      <c r="UZE15"/>
      <c r="UZF15"/>
      <c r="UZG15"/>
      <c r="UZH15"/>
      <c r="UZI15"/>
      <c r="UZJ15"/>
      <c r="UZK15"/>
      <c r="UZL15"/>
      <c r="UZM15"/>
      <c r="UZN15"/>
      <c r="UZO15"/>
      <c r="UZP15"/>
      <c r="UZQ15"/>
      <c r="UZR15"/>
      <c r="UZS15"/>
      <c r="UZT15"/>
      <c r="UZU15"/>
      <c r="UZV15"/>
      <c r="UZW15"/>
      <c r="UZX15"/>
      <c r="UZY15"/>
      <c r="UZZ15"/>
      <c r="VAA15"/>
      <c r="VAB15"/>
      <c r="VAC15"/>
      <c r="VAD15"/>
      <c r="VAE15"/>
      <c r="VAF15"/>
      <c r="VAG15"/>
      <c r="VAH15"/>
      <c r="VAI15"/>
      <c r="VAJ15"/>
      <c r="VAK15"/>
      <c r="VAL15"/>
      <c r="VAM15"/>
      <c r="VAN15"/>
      <c r="VAO15"/>
      <c r="VAP15"/>
      <c r="VAQ15"/>
      <c r="VAR15"/>
      <c r="VAS15"/>
      <c r="VAT15"/>
      <c r="VAU15"/>
      <c r="VAV15"/>
      <c r="VAW15"/>
      <c r="VAX15"/>
      <c r="VAY15"/>
      <c r="VAZ15"/>
      <c r="VBA15"/>
      <c r="VBB15"/>
      <c r="VBC15"/>
      <c r="VBD15"/>
      <c r="VBE15"/>
      <c r="VBF15"/>
      <c r="VBG15"/>
      <c r="VBH15"/>
      <c r="VBI15"/>
      <c r="VBJ15"/>
      <c r="VBK15"/>
      <c r="VBL15"/>
      <c r="VBM15"/>
      <c r="VBN15"/>
      <c r="VBO15"/>
      <c r="VBP15"/>
      <c r="VBQ15"/>
      <c r="VBR15"/>
      <c r="VBS15"/>
      <c r="VBT15"/>
      <c r="VBU15"/>
      <c r="VBV15"/>
      <c r="VBW15"/>
      <c r="VBX15"/>
      <c r="VBY15"/>
      <c r="VBZ15"/>
      <c r="VCA15"/>
      <c r="VCB15"/>
      <c r="VCC15"/>
      <c r="VCD15"/>
      <c r="VCE15"/>
      <c r="VCF15"/>
      <c r="VCG15"/>
      <c r="VCH15"/>
      <c r="VCI15"/>
      <c r="VCJ15"/>
      <c r="VCK15"/>
      <c r="VCL15"/>
      <c r="VCM15"/>
      <c r="VCN15"/>
      <c r="VCO15"/>
      <c r="VCP15"/>
      <c r="VCQ15"/>
      <c r="VCR15"/>
      <c r="VCS15"/>
      <c r="VCT15"/>
      <c r="VCU15"/>
      <c r="VCV15"/>
      <c r="VCW15"/>
      <c r="VCX15"/>
      <c r="VCY15"/>
      <c r="VCZ15"/>
      <c r="VDA15"/>
      <c r="VDB15"/>
      <c r="VDC15"/>
      <c r="VDD15"/>
      <c r="VDE15"/>
      <c r="VDF15"/>
      <c r="VDG15"/>
      <c r="VDH15"/>
      <c r="VDI15"/>
      <c r="VDJ15"/>
      <c r="VDK15"/>
      <c r="VDL15"/>
      <c r="VDM15"/>
      <c r="VDN15"/>
      <c r="VDO15"/>
      <c r="VDP15"/>
      <c r="VDQ15"/>
      <c r="VDR15"/>
      <c r="VDS15"/>
      <c r="VDT15"/>
      <c r="VDU15"/>
      <c r="VDV15"/>
      <c r="VDW15"/>
      <c r="VDX15"/>
      <c r="VDY15"/>
      <c r="VDZ15"/>
      <c r="VEA15"/>
      <c r="VEB15"/>
      <c r="VEC15"/>
      <c r="VED15"/>
      <c r="VEE15"/>
      <c r="VEF15"/>
      <c r="VEG15"/>
      <c r="VEH15"/>
      <c r="VEI15"/>
      <c r="VEJ15"/>
      <c r="VEK15"/>
      <c r="VEL15"/>
      <c r="VEM15"/>
      <c r="VEN15"/>
      <c r="VEO15"/>
      <c r="VEP15"/>
      <c r="VEQ15"/>
      <c r="VER15"/>
      <c r="VES15"/>
      <c r="VET15"/>
      <c r="VEU15"/>
      <c r="VEV15"/>
      <c r="VEW15"/>
      <c r="VEX15"/>
      <c r="VEY15"/>
      <c r="VEZ15"/>
      <c r="VFA15"/>
      <c r="VFB15"/>
      <c r="VFC15"/>
      <c r="VFD15"/>
      <c r="VFE15"/>
      <c r="VFF15"/>
      <c r="VFG15"/>
      <c r="VFH15"/>
      <c r="VFI15"/>
      <c r="VFJ15"/>
      <c r="VFK15"/>
      <c r="VFL15"/>
      <c r="VFM15"/>
      <c r="VFN15"/>
      <c r="VFO15"/>
      <c r="VFP15"/>
      <c r="VFQ15"/>
      <c r="VFR15"/>
      <c r="VFS15"/>
      <c r="VFT15"/>
      <c r="VFU15"/>
      <c r="VFV15"/>
      <c r="VFW15"/>
      <c r="VFX15"/>
      <c r="VFY15"/>
      <c r="VFZ15"/>
      <c r="VGA15"/>
      <c r="VGB15"/>
      <c r="VGC15"/>
      <c r="VGD15"/>
      <c r="VGE15"/>
      <c r="VGF15"/>
      <c r="VGG15"/>
      <c r="VGH15"/>
      <c r="VGI15"/>
      <c r="VGJ15"/>
      <c r="VGK15"/>
      <c r="VGL15"/>
      <c r="VGM15"/>
      <c r="VGN15"/>
      <c r="VGO15"/>
      <c r="VGP15"/>
      <c r="VGQ15"/>
      <c r="VGR15"/>
      <c r="VGS15"/>
      <c r="VGT15"/>
      <c r="VGU15"/>
      <c r="VGV15"/>
      <c r="VGW15"/>
      <c r="VGX15"/>
      <c r="VGY15"/>
      <c r="VGZ15"/>
      <c r="VHA15"/>
      <c r="VHB15"/>
      <c r="VHC15"/>
      <c r="VHD15"/>
      <c r="VHE15"/>
      <c r="VHF15"/>
      <c r="VHG15"/>
      <c r="VHH15"/>
      <c r="VHI15"/>
      <c r="VHJ15"/>
      <c r="VHK15"/>
      <c r="VHL15"/>
      <c r="VHM15"/>
      <c r="VHN15"/>
      <c r="VHO15"/>
      <c r="VHP15"/>
      <c r="VHQ15"/>
      <c r="VHR15"/>
      <c r="VHS15"/>
      <c r="VHT15"/>
      <c r="VHU15"/>
      <c r="VHV15"/>
      <c r="VHW15"/>
      <c r="VHX15"/>
      <c r="VHY15"/>
      <c r="VHZ15"/>
      <c r="VIA15"/>
      <c r="VIB15"/>
      <c r="VIC15"/>
      <c r="VID15"/>
      <c r="VIE15"/>
      <c r="VIF15"/>
      <c r="VIG15"/>
      <c r="VIH15"/>
      <c r="VII15"/>
      <c r="VIJ15"/>
      <c r="VIK15"/>
      <c r="VIL15"/>
      <c r="VIM15"/>
      <c r="VIN15"/>
      <c r="VIO15"/>
      <c r="VIP15"/>
      <c r="VIQ15"/>
      <c r="VIR15"/>
      <c r="VIS15"/>
      <c r="VIT15"/>
      <c r="VIU15"/>
      <c r="VIV15"/>
      <c r="VIW15"/>
      <c r="VIX15"/>
      <c r="VIY15"/>
      <c r="VIZ15"/>
      <c r="VJA15"/>
      <c r="VJB15"/>
      <c r="VJC15"/>
      <c r="VJD15"/>
      <c r="VJE15"/>
      <c r="VJF15"/>
      <c r="VJG15"/>
      <c r="VJH15"/>
      <c r="VJI15"/>
      <c r="VJJ15"/>
      <c r="VJK15"/>
      <c r="VJL15"/>
      <c r="VJM15"/>
      <c r="VJN15"/>
      <c r="VJO15"/>
      <c r="VJP15"/>
      <c r="VJQ15"/>
      <c r="VJR15"/>
      <c r="VJS15"/>
      <c r="VJT15"/>
      <c r="VJU15"/>
      <c r="VJV15"/>
      <c r="VJW15"/>
      <c r="VJX15"/>
      <c r="VJY15"/>
      <c r="VJZ15"/>
      <c r="VKA15"/>
      <c r="VKB15"/>
      <c r="VKC15"/>
      <c r="VKD15"/>
      <c r="VKE15"/>
      <c r="VKF15"/>
      <c r="VKG15"/>
      <c r="VKH15"/>
      <c r="VKI15"/>
      <c r="VKJ15"/>
      <c r="VKK15"/>
      <c r="VKL15"/>
      <c r="VKM15"/>
      <c r="VKN15"/>
      <c r="VKO15"/>
      <c r="VKP15"/>
      <c r="VKQ15"/>
      <c r="VKR15"/>
      <c r="VKS15"/>
      <c r="VKT15"/>
      <c r="VKU15"/>
      <c r="VKV15"/>
      <c r="VKW15"/>
      <c r="VKX15"/>
      <c r="VKY15"/>
      <c r="VKZ15"/>
      <c r="VLA15"/>
      <c r="VLB15"/>
      <c r="VLC15"/>
      <c r="VLD15"/>
      <c r="VLE15"/>
      <c r="VLF15"/>
      <c r="VLG15"/>
      <c r="VLH15"/>
      <c r="VLI15"/>
      <c r="VLJ15"/>
      <c r="VLK15"/>
      <c r="VLL15"/>
      <c r="VLM15"/>
      <c r="VLN15"/>
      <c r="VLO15"/>
      <c r="VLP15"/>
      <c r="VLQ15"/>
      <c r="VLR15"/>
      <c r="VLS15"/>
      <c r="VLT15"/>
      <c r="VLU15"/>
      <c r="VLV15"/>
      <c r="VLW15"/>
      <c r="VLX15"/>
      <c r="VLY15"/>
      <c r="VLZ15"/>
      <c r="VMA15"/>
      <c r="VMB15"/>
      <c r="VMC15"/>
      <c r="VMD15"/>
      <c r="VME15"/>
      <c r="VMF15"/>
      <c r="VMG15"/>
      <c r="VMH15"/>
      <c r="VMI15"/>
      <c r="VMJ15"/>
      <c r="VMK15"/>
      <c r="VML15"/>
      <c r="VMM15"/>
      <c r="VMN15"/>
      <c r="VMO15"/>
      <c r="VMP15"/>
      <c r="VMQ15"/>
      <c r="VMR15"/>
      <c r="VMS15"/>
      <c r="VMT15"/>
      <c r="VMU15"/>
      <c r="VMV15"/>
      <c r="VMW15"/>
      <c r="VMX15"/>
      <c r="VMY15"/>
      <c r="VMZ15"/>
      <c r="VNA15"/>
      <c r="VNB15"/>
      <c r="VNC15"/>
      <c r="VND15"/>
      <c r="VNE15"/>
      <c r="VNF15"/>
      <c r="VNG15"/>
      <c r="VNH15"/>
      <c r="VNI15"/>
      <c r="VNJ15"/>
      <c r="VNK15"/>
      <c r="VNL15"/>
      <c r="VNM15"/>
      <c r="VNN15"/>
      <c r="VNO15"/>
      <c r="VNP15"/>
      <c r="VNQ15"/>
      <c r="VNR15"/>
      <c r="VNS15"/>
      <c r="VNT15"/>
      <c r="VNU15"/>
      <c r="VNV15"/>
      <c r="VNW15"/>
      <c r="VNX15"/>
      <c r="VNY15"/>
      <c r="VNZ15"/>
      <c r="VOA15"/>
      <c r="VOB15"/>
      <c r="VOC15"/>
      <c r="VOD15"/>
      <c r="VOE15"/>
      <c r="VOF15"/>
      <c r="VOG15"/>
      <c r="VOH15"/>
      <c r="VOI15"/>
      <c r="VOJ15"/>
      <c r="VOK15"/>
      <c r="VOL15"/>
      <c r="VOM15"/>
      <c r="VON15"/>
      <c r="VOO15"/>
      <c r="VOP15"/>
      <c r="VOQ15"/>
      <c r="VOR15"/>
      <c r="VOS15"/>
      <c r="VOT15"/>
      <c r="VOU15"/>
      <c r="VOV15"/>
      <c r="VOW15"/>
      <c r="VOX15"/>
      <c r="VOY15"/>
      <c r="VOZ15"/>
      <c r="VPA15"/>
      <c r="VPB15"/>
      <c r="VPC15"/>
      <c r="VPD15"/>
      <c r="VPE15"/>
      <c r="VPF15"/>
      <c r="VPG15"/>
      <c r="VPH15"/>
      <c r="VPI15"/>
      <c r="VPJ15"/>
      <c r="VPK15"/>
      <c r="VPL15"/>
      <c r="VPM15"/>
      <c r="VPN15"/>
      <c r="VPO15"/>
      <c r="VPP15"/>
      <c r="VPQ15"/>
      <c r="VPR15"/>
      <c r="VPS15"/>
      <c r="VPT15"/>
      <c r="VPU15"/>
      <c r="VPV15"/>
      <c r="VPW15"/>
      <c r="VPX15"/>
      <c r="VPY15"/>
      <c r="VPZ15"/>
      <c r="VQA15"/>
      <c r="VQB15"/>
      <c r="VQC15"/>
      <c r="VQD15"/>
      <c r="VQE15"/>
      <c r="VQF15"/>
      <c r="VQG15"/>
      <c r="VQH15"/>
      <c r="VQI15"/>
      <c r="VQJ15"/>
      <c r="VQK15"/>
      <c r="VQL15"/>
      <c r="VQM15"/>
      <c r="VQN15"/>
      <c r="VQO15"/>
      <c r="VQP15"/>
      <c r="VQQ15"/>
      <c r="VQR15"/>
      <c r="VQS15"/>
      <c r="VQT15"/>
      <c r="VQU15"/>
      <c r="VQV15"/>
      <c r="VQW15"/>
      <c r="VQX15"/>
      <c r="VQY15"/>
      <c r="VQZ15"/>
      <c r="VRA15"/>
      <c r="VRB15"/>
      <c r="VRC15"/>
      <c r="VRD15"/>
      <c r="VRE15"/>
      <c r="VRF15"/>
      <c r="VRG15"/>
      <c r="VRH15"/>
      <c r="VRI15"/>
      <c r="VRJ15"/>
      <c r="VRK15"/>
      <c r="VRL15"/>
      <c r="VRM15"/>
      <c r="VRN15"/>
      <c r="VRO15"/>
      <c r="VRP15"/>
      <c r="VRQ15"/>
      <c r="VRR15"/>
      <c r="VRS15"/>
      <c r="VRT15"/>
      <c r="VRU15"/>
      <c r="VRV15"/>
      <c r="VRW15"/>
      <c r="VRX15"/>
      <c r="VRY15"/>
      <c r="VRZ15"/>
      <c r="VSA15"/>
      <c r="VSB15"/>
      <c r="VSC15"/>
      <c r="VSD15"/>
      <c r="VSE15"/>
      <c r="VSF15"/>
      <c r="VSG15"/>
      <c r="VSH15"/>
      <c r="VSI15"/>
      <c r="VSJ15"/>
      <c r="VSK15"/>
      <c r="VSL15"/>
      <c r="VSM15"/>
      <c r="VSN15"/>
      <c r="VSO15"/>
      <c r="VSP15"/>
      <c r="VSQ15"/>
      <c r="VSR15"/>
      <c r="VSS15"/>
      <c r="VST15"/>
      <c r="VSU15"/>
      <c r="VSV15"/>
      <c r="VSW15"/>
      <c r="VSX15"/>
      <c r="VSY15"/>
      <c r="VSZ15"/>
      <c r="VTA15"/>
      <c r="VTB15"/>
      <c r="VTC15"/>
      <c r="VTD15"/>
      <c r="VTE15"/>
      <c r="VTF15"/>
      <c r="VTG15"/>
      <c r="VTH15"/>
      <c r="VTI15"/>
      <c r="VTJ15"/>
      <c r="VTK15"/>
      <c r="VTL15"/>
      <c r="VTM15"/>
      <c r="VTN15"/>
      <c r="VTO15"/>
      <c r="VTP15"/>
      <c r="VTQ15"/>
      <c r="VTR15"/>
      <c r="VTS15"/>
      <c r="VTT15"/>
      <c r="VTU15"/>
      <c r="VTV15"/>
      <c r="VTW15"/>
      <c r="VTX15"/>
      <c r="VTY15"/>
      <c r="VTZ15"/>
      <c r="VUA15"/>
      <c r="VUB15"/>
      <c r="VUC15"/>
      <c r="VUD15"/>
      <c r="VUE15"/>
      <c r="VUF15"/>
      <c r="VUG15"/>
      <c r="VUH15"/>
      <c r="VUI15"/>
      <c r="VUJ15"/>
      <c r="VUK15"/>
      <c r="VUL15"/>
      <c r="VUM15"/>
      <c r="VUN15"/>
      <c r="VUO15"/>
      <c r="VUP15"/>
      <c r="VUQ15"/>
      <c r="VUR15"/>
      <c r="VUS15"/>
      <c r="VUT15"/>
      <c r="VUU15"/>
      <c r="VUV15"/>
      <c r="VUW15"/>
      <c r="VUX15"/>
      <c r="VUY15"/>
      <c r="VUZ15"/>
      <c r="VVA15"/>
      <c r="VVB15"/>
      <c r="VVC15"/>
      <c r="VVD15"/>
      <c r="VVE15"/>
      <c r="VVF15"/>
      <c r="VVG15"/>
      <c r="VVH15"/>
      <c r="VVI15"/>
      <c r="VVJ15"/>
      <c r="VVK15"/>
      <c r="VVL15"/>
      <c r="VVM15"/>
      <c r="VVN15"/>
      <c r="VVO15"/>
      <c r="VVP15"/>
      <c r="VVQ15"/>
      <c r="VVR15"/>
      <c r="VVS15"/>
      <c r="VVT15"/>
      <c r="VVU15"/>
      <c r="VVV15"/>
      <c r="VVW15"/>
      <c r="VVX15"/>
      <c r="VVY15"/>
      <c r="VVZ15"/>
      <c r="VWA15"/>
      <c r="VWB15"/>
      <c r="VWC15"/>
      <c r="VWD15"/>
      <c r="VWE15"/>
      <c r="VWF15"/>
      <c r="VWG15"/>
      <c r="VWH15"/>
      <c r="VWI15"/>
      <c r="VWJ15"/>
      <c r="VWK15"/>
      <c r="VWL15"/>
      <c r="VWM15"/>
      <c r="VWN15"/>
      <c r="VWO15"/>
      <c r="VWP15"/>
      <c r="VWQ15"/>
      <c r="VWR15"/>
      <c r="VWS15"/>
      <c r="VWT15"/>
      <c r="VWU15"/>
      <c r="VWV15"/>
      <c r="VWW15"/>
      <c r="VWX15"/>
      <c r="VWY15"/>
      <c r="VWZ15"/>
      <c r="VXA15"/>
      <c r="VXB15"/>
      <c r="VXC15"/>
      <c r="VXD15"/>
      <c r="VXE15"/>
      <c r="VXF15"/>
      <c r="VXG15"/>
      <c r="VXH15"/>
      <c r="VXI15"/>
      <c r="VXJ15"/>
      <c r="VXK15"/>
      <c r="VXL15"/>
      <c r="VXM15"/>
      <c r="VXN15"/>
      <c r="VXO15"/>
      <c r="VXP15"/>
      <c r="VXQ15"/>
      <c r="VXR15"/>
      <c r="VXS15"/>
      <c r="VXT15"/>
      <c r="VXU15"/>
      <c r="VXV15"/>
      <c r="VXW15"/>
      <c r="VXX15"/>
      <c r="VXY15"/>
      <c r="VXZ15"/>
      <c r="VYA15"/>
      <c r="VYB15"/>
      <c r="VYC15"/>
      <c r="VYD15"/>
      <c r="VYE15"/>
      <c r="VYF15"/>
      <c r="VYG15"/>
      <c r="VYH15"/>
      <c r="VYI15"/>
      <c r="VYJ15"/>
      <c r="VYK15"/>
      <c r="VYL15"/>
      <c r="VYM15"/>
      <c r="VYN15"/>
      <c r="VYO15"/>
      <c r="VYP15"/>
      <c r="VYQ15"/>
      <c r="VYR15"/>
      <c r="VYS15"/>
      <c r="VYT15"/>
      <c r="VYU15"/>
      <c r="VYV15"/>
      <c r="VYW15"/>
      <c r="VYX15"/>
      <c r="VYY15"/>
      <c r="VYZ15"/>
      <c r="VZA15"/>
      <c r="VZB15"/>
      <c r="VZC15"/>
      <c r="VZD15"/>
      <c r="VZE15"/>
      <c r="VZF15"/>
      <c r="VZG15"/>
      <c r="VZH15"/>
      <c r="VZI15"/>
      <c r="VZJ15"/>
      <c r="VZK15"/>
      <c r="VZL15"/>
      <c r="VZM15"/>
      <c r="VZN15"/>
      <c r="VZO15"/>
      <c r="VZP15"/>
      <c r="VZQ15"/>
      <c r="VZR15"/>
      <c r="VZS15"/>
      <c r="VZT15"/>
      <c r="VZU15"/>
      <c r="VZV15"/>
      <c r="VZW15"/>
      <c r="VZX15"/>
      <c r="VZY15"/>
      <c r="VZZ15"/>
      <c r="WAA15"/>
      <c r="WAB15"/>
      <c r="WAC15"/>
      <c r="WAD15"/>
      <c r="WAE15"/>
      <c r="WAF15"/>
      <c r="WAG15"/>
      <c r="WAH15"/>
      <c r="WAI15"/>
      <c r="WAJ15"/>
      <c r="WAK15"/>
      <c r="WAL15"/>
      <c r="WAM15"/>
      <c r="WAN15"/>
      <c r="WAO15"/>
      <c r="WAP15"/>
      <c r="WAQ15"/>
      <c r="WAR15"/>
      <c r="WAS15"/>
      <c r="WAT15"/>
      <c r="WAU15"/>
      <c r="WAV15"/>
      <c r="WAW15"/>
      <c r="WAX15"/>
      <c r="WAY15"/>
      <c r="WAZ15"/>
      <c r="WBA15"/>
      <c r="WBB15"/>
      <c r="WBC15"/>
      <c r="WBD15"/>
      <c r="WBE15"/>
      <c r="WBF15"/>
      <c r="WBG15"/>
      <c r="WBH15"/>
      <c r="WBI15"/>
      <c r="WBJ15"/>
      <c r="WBK15"/>
      <c r="WBL15"/>
      <c r="WBM15"/>
      <c r="WBN15"/>
      <c r="WBO15"/>
      <c r="WBP15"/>
      <c r="WBQ15"/>
      <c r="WBR15"/>
      <c r="WBS15"/>
      <c r="WBT15"/>
      <c r="WBU15"/>
      <c r="WBV15"/>
      <c r="WBW15"/>
      <c r="WBX15"/>
      <c r="WBY15"/>
      <c r="WBZ15"/>
      <c r="WCA15"/>
      <c r="WCB15"/>
      <c r="WCC15"/>
      <c r="WCD15"/>
      <c r="WCE15"/>
      <c r="WCF15"/>
      <c r="WCG15"/>
      <c r="WCH15"/>
      <c r="WCI15"/>
      <c r="WCJ15"/>
      <c r="WCK15"/>
      <c r="WCL15"/>
      <c r="WCM15"/>
      <c r="WCN15"/>
      <c r="WCO15"/>
      <c r="WCP15"/>
      <c r="WCQ15"/>
      <c r="WCR15"/>
      <c r="WCS15"/>
      <c r="WCT15"/>
      <c r="WCU15"/>
      <c r="WCV15"/>
      <c r="WCW15"/>
      <c r="WCX15"/>
      <c r="WCY15"/>
      <c r="WCZ15"/>
      <c r="WDA15"/>
      <c r="WDB15"/>
      <c r="WDC15"/>
      <c r="WDD15"/>
      <c r="WDE15"/>
      <c r="WDF15"/>
      <c r="WDG15"/>
      <c r="WDH15"/>
      <c r="WDI15"/>
      <c r="WDJ15"/>
      <c r="WDK15"/>
      <c r="WDL15"/>
      <c r="WDM15"/>
      <c r="WDN15"/>
      <c r="WDO15"/>
      <c r="WDP15"/>
      <c r="WDQ15"/>
      <c r="WDR15"/>
      <c r="WDS15"/>
      <c r="WDT15"/>
      <c r="WDU15"/>
      <c r="WDV15"/>
      <c r="WDW15"/>
      <c r="WDX15"/>
      <c r="WDY15"/>
      <c r="WDZ15"/>
      <c r="WEA15"/>
      <c r="WEB15"/>
      <c r="WEC15"/>
      <c r="WED15"/>
      <c r="WEE15"/>
      <c r="WEF15"/>
      <c r="WEG15"/>
      <c r="WEH15"/>
      <c r="WEI15"/>
      <c r="WEJ15"/>
      <c r="WEK15"/>
      <c r="WEL15"/>
      <c r="WEM15"/>
      <c r="WEN15"/>
      <c r="WEO15"/>
      <c r="WEP15"/>
      <c r="WEQ15"/>
      <c r="WER15"/>
      <c r="WES15"/>
      <c r="WET15"/>
      <c r="WEU15"/>
      <c r="WEV15"/>
      <c r="WEW15"/>
      <c r="WEX15"/>
      <c r="WEY15"/>
      <c r="WEZ15"/>
      <c r="WFA15"/>
      <c r="WFB15"/>
      <c r="WFC15"/>
      <c r="WFD15"/>
      <c r="WFE15"/>
      <c r="WFF15"/>
      <c r="WFG15"/>
      <c r="WFH15"/>
      <c r="WFI15"/>
      <c r="WFJ15"/>
      <c r="WFK15"/>
      <c r="WFL15"/>
      <c r="WFM15"/>
      <c r="WFN15"/>
      <c r="WFO15"/>
      <c r="WFP15"/>
      <c r="WFQ15"/>
      <c r="WFR15"/>
      <c r="WFS15"/>
      <c r="WFT15"/>
      <c r="WFU15"/>
      <c r="WFV15"/>
      <c r="WFW15"/>
      <c r="WFX15"/>
      <c r="WFY15"/>
      <c r="WFZ15"/>
      <c r="WGA15"/>
      <c r="WGB15"/>
      <c r="WGC15"/>
      <c r="WGD15"/>
      <c r="WGE15"/>
      <c r="WGF15"/>
      <c r="WGG15"/>
      <c r="WGH15"/>
      <c r="WGI15"/>
      <c r="WGJ15"/>
      <c r="WGK15"/>
      <c r="WGL15"/>
      <c r="WGM15"/>
      <c r="WGN15"/>
      <c r="WGO15"/>
      <c r="WGP15"/>
      <c r="WGQ15"/>
      <c r="WGR15"/>
      <c r="WGS15"/>
      <c r="WGT15"/>
      <c r="WGU15"/>
      <c r="WGV15"/>
      <c r="WGW15"/>
      <c r="WGX15"/>
      <c r="WGY15"/>
      <c r="WGZ15"/>
      <c r="WHA15"/>
      <c r="WHB15"/>
      <c r="WHC15"/>
      <c r="WHD15"/>
      <c r="WHE15"/>
      <c r="WHF15"/>
      <c r="WHG15"/>
      <c r="WHH15"/>
      <c r="WHI15"/>
      <c r="WHJ15"/>
      <c r="WHK15"/>
      <c r="WHL15"/>
      <c r="WHM15"/>
      <c r="WHN15"/>
      <c r="WHO15"/>
      <c r="WHP15"/>
      <c r="WHQ15"/>
      <c r="WHR15"/>
      <c r="WHS15"/>
      <c r="WHT15"/>
      <c r="WHU15"/>
      <c r="WHV15"/>
      <c r="WHW15"/>
      <c r="WHX15"/>
      <c r="WHY15"/>
      <c r="WHZ15"/>
      <c r="WIA15"/>
      <c r="WIB15"/>
      <c r="WIC15"/>
      <c r="WID15"/>
      <c r="WIE15"/>
      <c r="WIF15"/>
      <c r="WIG15"/>
      <c r="WIH15"/>
      <c r="WII15"/>
      <c r="WIJ15"/>
      <c r="WIK15"/>
      <c r="WIL15"/>
      <c r="WIM15"/>
      <c r="WIN15"/>
      <c r="WIO15"/>
      <c r="WIP15"/>
      <c r="WIQ15"/>
      <c r="WIR15"/>
      <c r="WIS15"/>
      <c r="WIT15"/>
      <c r="WIU15"/>
      <c r="WIV15"/>
      <c r="WIW15"/>
      <c r="WIX15"/>
      <c r="WIY15"/>
      <c r="WIZ15"/>
      <c r="WJA15"/>
      <c r="WJB15"/>
      <c r="WJC15"/>
      <c r="WJD15"/>
      <c r="WJE15"/>
      <c r="WJF15"/>
      <c r="WJG15"/>
      <c r="WJH15"/>
      <c r="WJI15"/>
      <c r="WJJ15"/>
      <c r="WJK15"/>
      <c r="WJL15"/>
      <c r="WJM15"/>
      <c r="WJN15"/>
      <c r="WJO15"/>
      <c r="WJP15"/>
      <c r="WJQ15"/>
      <c r="WJR15"/>
      <c r="WJS15"/>
      <c r="WJT15"/>
      <c r="WJU15"/>
      <c r="WJV15"/>
      <c r="WJW15"/>
      <c r="WJX15"/>
      <c r="WJY15"/>
      <c r="WJZ15"/>
      <c r="WKA15"/>
      <c r="WKB15"/>
      <c r="WKC15"/>
      <c r="WKD15"/>
      <c r="WKE15"/>
      <c r="WKF15"/>
      <c r="WKG15"/>
      <c r="WKH15"/>
      <c r="WKI15"/>
      <c r="WKJ15"/>
      <c r="WKK15"/>
      <c r="WKL15"/>
      <c r="WKM15"/>
      <c r="WKN15"/>
      <c r="WKO15"/>
      <c r="WKP15"/>
      <c r="WKQ15"/>
      <c r="WKR15"/>
      <c r="WKS15"/>
      <c r="WKT15"/>
      <c r="WKU15"/>
      <c r="WKV15"/>
      <c r="WKW15"/>
      <c r="WKX15"/>
      <c r="WKY15"/>
      <c r="WKZ15"/>
      <c r="WLA15"/>
      <c r="WLB15"/>
      <c r="WLC15"/>
      <c r="WLD15"/>
      <c r="WLE15"/>
      <c r="WLF15"/>
      <c r="WLG15"/>
      <c r="WLH15"/>
      <c r="WLI15"/>
      <c r="WLJ15"/>
      <c r="WLK15"/>
      <c r="WLL15"/>
      <c r="WLM15"/>
      <c r="WLN15"/>
      <c r="WLO15"/>
      <c r="WLP15"/>
      <c r="WLQ15"/>
      <c r="WLR15"/>
      <c r="WLS15"/>
      <c r="WLT15"/>
      <c r="WLU15"/>
      <c r="WLV15"/>
      <c r="WLW15"/>
      <c r="WLX15"/>
      <c r="WLY15"/>
      <c r="WLZ15"/>
      <c r="WMA15"/>
      <c r="WMB15"/>
      <c r="WMC15"/>
      <c r="WMD15"/>
      <c r="WME15"/>
      <c r="WMF15"/>
      <c r="WMG15"/>
      <c r="WMH15"/>
      <c r="WMI15"/>
      <c r="WMJ15"/>
      <c r="WMK15"/>
      <c r="WML15"/>
      <c r="WMM15"/>
      <c r="WMN15"/>
      <c r="WMO15"/>
      <c r="WMP15"/>
      <c r="WMQ15"/>
      <c r="WMR15"/>
      <c r="WMS15"/>
      <c r="WMT15"/>
      <c r="WMU15"/>
      <c r="WMV15"/>
      <c r="WMW15"/>
      <c r="WMX15"/>
      <c r="WMY15"/>
      <c r="WMZ15"/>
      <c r="WNA15"/>
      <c r="WNB15"/>
      <c r="WNC15"/>
      <c r="WND15"/>
      <c r="WNE15"/>
      <c r="WNF15"/>
      <c r="WNG15"/>
      <c r="WNH15"/>
      <c r="WNI15"/>
      <c r="WNJ15"/>
      <c r="WNK15"/>
      <c r="WNL15"/>
      <c r="WNM15"/>
      <c r="WNN15"/>
      <c r="WNO15"/>
      <c r="WNP15"/>
      <c r="WNQ15"/>
      <c r="WNR15"/>
      <c r="WNS15"/>
      <c r="WNT15"/>
      <c r="WNU15"/>
      <c r="WNV15"/>
      <c r="WNW15"/>
      <c r="WNX15"/>
      <c r="WNY15"/>
      <c r="WNZ15"/>
      <c r="WOA15"/>
      <c r="WOB15"/>
      <c r="WOC15"/>
      <c r="WOD15"/>
      <c r="WOE15"/>
      <c r="WOF15"/>
      <c r="WOG15"/>
      <c r="WOH15"/>
      <c r="WOI15"/>
      <c r="WOJ15"/>
      <c r="WOK15"/>
      <c r="WOL15"/>
      <c r="WOM15"/>
      <c r="WON15"/>
      <c r="WOO15"/>
      <c r="WOP15"/>
      <c r="WOQ15"/>
      <c r="WOR15"/>
      <c r="WOS15"/>
      <c r="WOT15"/>
      <c r="WOU15"/>
      <c r="WOV15"/>
      <c r="WOW15"/>
      <c r="WOX15"/>
      <c r="WOY15"/>
      <c r="WOZ15"/>
      <c r="WPA15"/>
      <c r="WPB15"/>
      <c r="WPC15"/>
      <c r="WPD15"/>
      <c r="WPE15"/>
      <c r="WPF15"/>
      <c r="WPG15"/>
      <c r="WPH15"/>
      <c r="WPI15"/>
      <c r="WPJ15"/>
      <c r="WPK15"/>
      <c r="WPL15"/>
      <c r="WPM15"/>
      <c r="WPN15"/>
      <c r="WPO15"/>
      <c r="WPP15"/>
      <c r="WPQ15"/>
      <c r="WPR15"/>
      <c r="WPS15"/>
      <c r="WPT15"/>
      <c r="WPU15"/>
      <c r="WPV15"/>
      <c r="WPW15"/>
      <c r="WPX15"/>
      <c r="WPY15"/>
      <c r="WPZ15"/>
      <c r="WQA15"/>
      <c r="WQB15"/>
      <c r="WQC15"/>
      <c r="WQD15"/>
      <c r="WQE15"/>
      <c r="WQF15"/>
      <c r="WQG15"/>
      <c r="WQH15"/>
      <c r="WQI15"/>
      <c r="WQJ15"/>
      <c r="WQK15"/>
      <c r="WQL15"/>
      <c r="WQM15"/>
      <c r="WQN15"/>
      <c r="WQO15"/>
      <c r="WQP15"/>
      <c r="WQQ15"/>
      <c r="WQR15"/>
      <c r="WQS15"/>
      <c r="WQT15"/>
      <c r="WQU15"/>
      <c r="WQV15"/>
      <c r="WQW15"/>
      <c r="WQX15"/>
      <c r="WQY15"/>
      <c r="WQZ15"/>
      <c r="WRA15"/>
      <c r="WRB15"/>
      <c r="WRC15"/>
      <c r="WRD15"/>
      <c r="WRE15"/>
      <c r="WRF15"/>
      <c r="WRG15"/>
      <c r="WRH15"/>
      <c r="WRI15"/>
      <c r="WRJ15"/>
      <c r="WRK15"/>
      <c r="WRL15"/>
      <c r="WRM15"/>
      <c r="WRN15"/>
      <c r="WRO15"/>
      <c r="WRP15"/>
      <c r="WRQ15"/>
      <c r="WRR15"/>
      <c r="WRS15"/>
      <c r="WRT15"/>
      <c r="WRU15"/>
      <c r="WRV15"/>
      <c r="WRW15"/>
      <c r="WRX15"/>
      <c r="WRY15"/>
      <c r="WRZ15"/>
      <c r="WSA15"/>
      <c r="WSB15"/>
      <c r="WSC15"/>
      <c r="WSD15"/>
      <c r="WSE15"/>
      <c r="WSF15"/>
      <c r="WSG15"/>
      <c r="WSH15"/>
      <c r="WSI15"/>
      <c r="WSJ15"/>
      <c r="WSK15"/>
      <c r="WSL15"/>
      <c r="WSM15"/>
      <c r="WSN15"/>
      <c r="WSO15"/>
      <c r="WSP15"/>
      <c r="WSQ15"/>
      <c r="WSR15"/>
      <c r="WSS15"/>
      <c r="WST15"/>
      <c r="WSU15"/>
      <c r="WSV15"/>
      <c r="WSW15"/>
      <c r="WSX15"/>
      <c r="WSY15"/>
      <c r="WSZ15"/>
      <c r="WTA15"/>
      <c r="WTB15"/>
      <c r="WTC15"/>
      <c r="WTD15"/>
      <c r="WTE15"/>
      <c r="WTF15"/>
      <c r="WTG15"/>
      <c r="WTH15"/>
      <c r="WTI15"/>
      <c r="WTJ15"/>
      <c r="WTK15"/>
      <c r="WTL15"/>
      <c r="WTM15"/>
      <c r="WTN15"/>
      <c r="WTO15"/>
      <c r="WTP15"/>
      <c r="WTQ15"/>
      <c r="WTR15"/>
      <c r="WTS15"/>
      <c r="WTT15"/>
      <c r="WTU15"/>
      <c r="WTV15"/>
      <c r="WTW15"/>
      <c r="WTX15"/>
      <c r="WTY15"/>
      <c r="WTZ15"/>
      <c r="WUA15"/>
      <c r="WUB15"/>
      <c r="WUC15"/>
      <c r="WUD15"/>
      <c r="WUE15"/>
      <c r="WUF15"/>
      <c r="WUG15"/>
      <c r="WUH15"/>
      <c r="WUI15"/>
      <c r="WUJ15"/>
      <c r="WUK15"/>
      <c r="WUL15"/>
      <c r="WUM15"/>
      <c r="WUN15"/>
      <c r="WUO15"/>
      <c r="WUP15"/>
      <c r="WUQ15"/>
      <c r="WUR15"/>
      <c r="WUS15"/>
      <c r="WUT15"/>
      <c r="WUU15"/>
      <c r="WUV15"/>
      <c r="WUW15"/>
      <c r="WUX15"/>
      <c r="WUY15"/>
      <c r="WUZ15"/>
      <c r="WVA15"/>
      <c r="WVB15"/>
      <c r="WVC15"/>
      <c r="WVD15"/>
      <c r="WVE15"/>
      <c r="WVF15"/>
      <c r="WVG15"/>
      <c r="WVH15"/>
      <c r="WVI15"/>
      <c r="WVJ15"/>
      <c r="WVK15"/>
      <c r="WVL15"/>
      <c r="WVM15"/>
      <c r="WVN15"/>
      <c r="WVO15"/>
      <c r="WVP15"/>
      <c r="WVQ15"/>
      <c r="WVR15"/>
      <c r="WVS15"/>
      <c r="WVT15"/>
      <c r="WVU15"/>
      <c r="WVV15"/>
      <c r="WVW15"/>
      <c r="WVX15"/>
      <c r="WVY15"/>
      <c r="WVZ15"/>
      <c r="WWA15"/>
      <c r="WWB15"/>
      <c r="WWC15"/>
      <c r="WWD15"/>
      <c r="WWE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c r="XFC15"/>
    </row>
    <row r="16" spans="1:16384" s="11" customFormat="1" x14ac:dyDescent="0.3">
      <c r="A16" s="11">
        <v>0</v>
      </c>
      <c r="B16" s="11">
        <v>0</v>
      </c>
      <c r="C16" s="670">
        <v>0</v>
      </c>
      <c r="D16" s="11">
        <v>0</v>
      </c>
      <c r="E16" s="11">
        <v>0</v>
      </c>
      <c r="F16" s="11">
        <v>0</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c r="CSB16"/>
      <c r="CSC16"/>
      <c r="CSD16"/>
      <c r="CSE16"/>
      <c r="CSF16"/>
      <c r="CSG16"/>
      <c r="CSH16"/>
      <c r="CSI16"/>
      <c r="CSJ16"/>
      <c r="CSK16"/>
      <c r="CSL16"/>
      <c r="CSM16"/>
      <c r="CSN16"/>
      <c r="CSO16"/>
      <c r="CSP16"/>
      <c r="CSQ16"/>
      <c r="CSR16"/>
      <c r="CSS16"/>
      <c r="CST16"/>
      <c r="CSU16"/>
      <c r="CSV16"/>
      <c r="CSW16"/>
      <c r="CSX16"/>
      <c r="CSY16"/>
      <c r="CSZ16"/>
      <c r="CTA16"/>
      <c r="CTB16"/>
      <c r="CTC16"/>
      <c r="CTD16"/>
      <c r="CTE16"/>
      <c r="CTF16"/>
      <c r="CTG16"/>
      <c r="CTH16"/>
      <c r="CTI16"/>
      <c r="CTJ16"/>
      <c r="CTK16"/>
      <c r="CTL16"/>
      <c r="CTM16"/>
      <c r="CTN16"/>
      <c r="CTO16"/>
      <c r="CTP16"/>
      <c r="CTQ16"/>
      <c r="CTR16"/>
      <c r="CTS16"/>
      <c r="CTT16"/>
      <c r="CTU16"/>
      <c r="CTV16"/>
      <c r="CTW16"/>
      <c r="CTX16"/>
      <c r="CTY16"/>
      <c r="CTZ16"/>
      <c r="CUA16"/>
      <c r="CUB16"/>
      <c r="CUC16"/>
      <c r="CUD16"/>
      <c r="CUE16"/>
      <c r="CUF16"/>
      <c r="CUG16"/>
      <c r="CUH16"/>
      <c r="CUI16"/>
      <c r="CUJ16"/>
      <c r="CUK16"/>
      <c r="CUL16"/>
      <c r="CUM16"/>
      <c r="CUN16"/>
      <c r="CUO16"/>
      <c r="CUP16"/>
      <c r="CUQ16"/>
      <c r="CUR16"/>
      <c r="CUS16"/>
      <c r="CUT16"/>
      <c r="CUU16"/>
      <c r="CUV16"/>
      <c r="CUW16"/>
      <c r="CUX16"/>
      <c r="CUY16"/>
      <c r="CUZ16"/>
      <c r="CVA16"/>
      <c r="CVB16"/>
      <c r="CVC16"/>
      <c r="CVD16"/>
      <c r="CVE16"/>
      <c r="CVF16"/>
      <c r="CVG16"/>
      <c r="CVH16"/>
      <c r="CVI16"/>
      <c r="CVJ16"/>
      <c r="CVK16"/>
      <c r="CVL16"/>
      <c r="CVM16"/>
      <c r="CVN16"/>
      <c r="CVO16"/>
      <c r="CVP16"/>
      <c r="CVQ16"/>
      <c r="CVR16"/>
      <c r="CVS16"/>
      <c r="CVT16"/>
      <c r="CVU16"/>
      <c r="CVV16"/>
      <c r="CVW16"/>
      <c r="CVX16"/>
      <c r="CVY16"/>
      <c r="CVZ16"/>
      <c r="CWA16"/>
      <c r="CWB16"/>
      <c r="CWC16"/>
      <c r="CWD16"/>
      <c r="CWE16"/>
      <c r="CWF16"/>
      <c r="CWG16"/>
      <c r="CWH16"/>
      <c r="CWI16"/>
      <c r="CWJ16"/>
      <c r="CWK16"/>
      <c r="CWL16"/>
      <c r="CWM16"/>
      <c r="CWN16"/>
      <c r="CWO16"/>
      <c r="CWP16"/>
      <c r="CWQ16"/>
      <c r="CWR16"/>
      <c r="CWS16"/>
      <c r="CWT16"/>
      <c r="CWU16"/>
      <c r="CWV16"/>
      <c r="CWW16"/>
      <c r="CWX16"/>
      <c r="CWY16"/>
      <c r="CWZ16"/>
      <c r="CXA16"/>
      <c r="CXB16"/>
      <c r="CXC16"/>
      <c r="CXD16"/>
      <c r="CXE16"/>
      <c r="CXF16"/>
      <c r="CXG16"/>
      <c r="CXH16"/>
      <c r="CXI16"/>
      <c r="CXJ16"/>
      <c r="CXK16"/>
      <c r="CXL16"/>
      <c r="CXM16"/>
      <c r="CXN16"/>
      <c r="CXO16"/>
      <c r="CXP16"/>
      <c r="CXQ16"/>
      <c r="CXR16"/>
      <c r="CXS16"/>
      <c r="CXT16"/>
      <c r="CXU16"/>
      <c r="CXV16"/>
      <c r="CXW16"/>
      <c r="CXX16"/>
      <c r="CXY16"/>
      <c r="CXZ16"/>
      <c r="CYA16"/>
      <c r="CYB16"/>
      <c r="CYC16"/>
      <c r="CYD16"/>
      <c r="CYE16"/>
      <c r="CYF16"/>
      <c r="CYG16"/>
      <c r="CYH16"/>
      <c r="CYI16"/>
      <c r="CYJ16"/>
      <c r="CYK16"/>
      <c r="CYL16"/>
      <c r="CYM16"/>
      <c r="CYN16"/>
      <c r="CYO16"/>
      <c r="CYP16"/>
      <c r="CYQ16"/>
      <c r="CYR16"/>
      <c r="CYS16"/>
      <c r="CYT16"/>
      <c r="CYU16"/>
      <c r="CYV16"/>
      <c r="CYW16"/>
      <c r="CYX16"/>
      <c r="CYY16"/>
      <c r="CYZ16"/>
      <c r="CZA16"/>
      <c r="CZB16"/>
      <c r="CZC16"/>
      <c r="CZD16"/>
      <c r="CZE16"/>
      <c r="CZF16"/>
      <c r="CZG16"/>
      <c r="CZH16"/>
      <c r="CZI16"/>
      <c r="CZJ16"/>
      <c r="CZK16"/>
      <c r="CZL16"/>
      <c r="CZM16"/>
      <c r="CZN16"/>
      <c r="CZO16"/>
      <c r="CZP16"/>
      <c r="CZQ16"/>
      <c r="CZR16"/>
      <c r="CZS16"/>
      <c r="CZT16"/>
      <c r="CZU16"/>
      <c r="CZV16"/>
      <c r="CZW16"/>
      <c r="CZX16"/>
      <c r="CZY16"/>
      <c r="CZZ16"/>
      <c r="DAA16"/>
      <c r="DAB16"/>
      <c r="DAC16"/>
      <c r="DAD16"/>
      <c r="DAE16"/>
      <c r="DAF16"/>
      <c r="DAG16"/>
      <c r="DAH16"/>
      <c r="DAI16"/>
      <c r="DAJ16"/>
      <c r="DAK16"/>
      <c r="DAL16"/>
      <c r="DAM16"/>
      <c r="DAN16"/>
      <c r="DAO16"/>
      <c r="DAP16"/>
      <c r="DAQ16"/>
      <c r="DAR16"/>
      <c r="DAS16"/>
      <c r="DAT16"/>
      <c r="DAU16"/>
      <c r="DAV16"/>
      <c r="DAW16"/>
      <c r="DAX16"/>
      <c r="DAY16"/>
      <c r="DAZ16"/>
      <c r="DBA16"/>
      <c r="DBB16"/>
      <c r="DBC16"/>
      <c r="DBD16"/>
      <c r="DBE16"/>
      <c r="DBF16"/>
      <c r="DBG16"/>
      <c r="DBH16"/>
      <c r="DBI16"/>
      <c r="DBJ16"/>
      <c r="DBK16"/>
      <c r="DBL16"/>
      <c r="DBM16"/>
      <c r="DBN16"/>
      <c r="DBO16"/>
      <c r="DBP16"/>
      <c r="DBQ16"/>
      <c r="DBR16"/>
      <c r="DBS16"/>
      <c r="DBT16"/>
      <c r="DBU16"/>
      <c r="DBV16"/>
      <c r="DBW16"/>
      <c r="DBX16"/>
      <c r="DBY16"/>
      <c r="DBZ16"/>
      <c r="DCA16"/>
      <c r="DCB16"/>
      <c r="DCC16"/>
      <c r="DCD16"/>
      <c r="DCE16"/>
      <c r="DCF16"/>
      <c r="DCG16"/>
      <c r="DCH16"/>
      <c r="DCI16"/>
      <c r="DCJ16"/>
      <c r="DCK16"/>
      <c r="DCL16"/>
      <c r="DCM16"/>
      <c r="DCN16"/>
      <c r="DCO16"/>
      <c r="DCP16"/>
      <c r="DCQ16"/>
      <c r="DCR16"/>
      <c r="DCS16"/>
      <c r="DCT16"/>
      <c r="DCU16"/>
      <c r="DCV16"/>
      <c r="DCW16"/>
      <c r="DCX16"/>
      <c r="DCY16"/>
      <c r="DCZ16"/>
      <c r="DDA16"/>
      <c r="DDB16"/>
      <c r="DDC16"/>
      <c r="DDD16"/>
      <c r="DDE16"/>
      <c r="DDF16"/>
      <c r="DDG16"/>
      <c r="DDH16"/>
      <c r="DDI16"/>
      <c r="DDJ16"/>
      <c r="DDK16"/>
      <c r="DDL16"/>
      <c r="DDM16"/>
      <c r="DDN16"/>
      <c r="DDO16"/>
      <c r="DDP16"/>
      <c r="DDQ16"/>
      <c r="DDR16"/>
      <c r="DDS16"/>
      <c r="DDT16"/>
      <c r="DDU16"/>
      <c r="DDV16"/>
      <c r="DDW16"/>
      <c r="DDX16"/>
      <c r="DDY16"/>
      <c r="DDZ16"/>
      <c r="DEA16"/>
      <c r="DEB16"/>
      <c r="DEC16"/>
      <c r="DED16"/>
      <c r="DEE16"/>
      <c r="DEF16"/>
      <c r="DEG16"/>
      <c r="DEH16"/>
      <c r="DEI16"/>
      <c r="DEJ16"/>
      <c r="DEK16"/>
      <c r="DEL16"/>
      <c r="DEM16"/>
      <c r="DEN16"/>
      <c r="DEO16"/>
      <c r="DEP16"/>
      <c r="DEQ16"/>
      <c r="DER16"/>
      <c r="DES16"/>
      <c r="DET16"/>
      <c r="DEU16"/>
      <c r="DEV16"/>
      <c r="DEW16"/>
      <c r="DEX16"/>
      <c r="DEY16"/>
      <c r="DEZ16"/>
      <c r="DFA16"/>
      <c r="DFB16"/>
      <c r="DFC16"/>
      <c r="DFD16"/>
      <c r="DFE16"/>
      <c r="DFF16"/>
      <c r="DFG16"/>
      <c r="DFH16"/>
      <c r="DFI16"/>
      <c r="DFJ16"/>
      <c r="DFK16"/>
      <c r="DFL16"/>
      <c r="DFM16"/>
      <c r="DFN16"/>
      <c r="DFO16"/>
      <c r="DFP16"/>
      <c r="DFQ16"/>
      <c r="DFR16"/>
      <c r="DFS16"/>
      <c r="DFT16"/>
      <c r="DFU16"/>
      <c r="DFV16"/>
      <c r="DFW16"/>
      <c r="DFX16"/>
      <c r="DFY16"/>
      <c r="DFZ16"/>
      <c r="DGA16"/>
      <c r="DGB16"/>
      <c r="DGC16"/>
      <c r="DGD16"/>
      <c r="DGE16"/>
      <c r="DGF16"/>
      <c r="DGG16"/>
      <c r="DGH16"/>
      <c r="DGI16"/>
      <c r="DGJ16"/>
      <c r="DGK16"/>
      <c r="DGL16"/>
      <c r="DGM16"/>
      <c r="DGN16"/>
      <c r="DGO16"/>
      <c r="DGP16"/>
      <c r="DGQ16"/>
      <c r="DGR16"/>
      <c r="DGS16"/>
      <c r="DGT16"/>
      <c r="DGU16"/>
      <c r="DGV16"/>
      <c r="DGW16"/>
      <c r="DGX16"/>
      <c r="DGY16"/>
      <c r="DGZ16"/>
      <c r="DHA16"/>
      <c r="DHB16"/>
      <c r="DHC16"/>
      <c r="DHD16"/>
      <c r="DHE16"/>
      <c r="DHF16"/>
      <c r="DHG16"/>
      <c r="DHH16"/>
      <c r="DHI16"/>
      <c r="DHJ16"/>
      <c r="DHK16"/>
      <c r="DHL16"/>
      <c r="DHM16"/>
      <c r="DHN16"/>
      <c r="DHO16"/>
      <c r="DHP16"/>
      <c r="DHQ16"/>
      <c r="DHR16"/>
      <c r="DHS16"/>
      <c r="DHT16"/>
      <c r="DHU16"/>
      <c r="DHV16"/>
      <c r="DHW16"/>
      <c r="DHX16"/>
      <c r="DHY16"/>
      <c r="DHZ16"/>
      <c r="DIA16"/>
      <c r="DIB16"/>
      <c r="DIC16"/>
      <c r="DID16"/>
      <c r="DIE16"/>
      <c r="DIF16"/>
      <c r="DIG16"/>
      <c r="DIH16"/>
      <c r="DII16"/>
      <c r="DIJ16"/>
      <c r="DIK16"/>
      <c r="DIL16"/>
      <c r="DIM16"/>
      <c r="DIN16"/>
      <c r="DIO16"/>
      <c r="DIP16"/>
      <c r="DIQ16"/>
      <c r="DIR16"/>
      <c r="DIS16"/>
      <c r="DIT16"/>
      <c r="DIU16"/>
      <c r="DIV16"/>
      <c r="DIW16"/>
      <c r="DIX16"/>
      <c r="DIY16"/>
      <c r="DIZ16"/>
      <c r="DJA16"/>
      <c r="DJB16"/>
      <c r="DJC16"/>
      <c r="DJD16"/>
      <c r="DJE16"/>
      <c r="DJF16"/>
      <c r="DJG16"/>
      <c r="DJH16"/>
      <c r="DJI16"/>
      <c r="DJJ16"/>
      <c r="DJK16"/>
      <c r="DJL16"/>
      <c r="DJM16"/>
      <c r="DJN16"/>
      <c r="DJO16"/>
      <c r="DJP16"/>
      <c r="DJQ16"/>
      <c r="DJR16"/>
      <c r="DJS16"/>
      <c r="DJT16"/>
      <c r="DJU16"/>
      <c r="DJV16"/>
      <c r="DJW16"/>
      <c r="DJX16"/>
      <c r="DJY16"/>
      <c r="DJZ16"/>
      <c r="DKA16"/>
      <c r="DKB16"/>
      <c r="DKC16"/>
      <c r="DKD16"/>
      <c r="DKE16"/>
      <c r="DKF16"/>
      <c r="DKG16"/>
      <c r="DKH16"/>
      <c r="DKI16"/>
      <c r="DKJ16"/>
      <c r="DKK16"/>
      <c r="DKL16"/>
      <c r="DKM16"/>
      <c r="DKN16"/>
      <c r="DKO16"/>
      <c r="DKP16"/>
      <c r="DKQ16"/>
      <c r="DKR16"/>
      <c r="DKS16"/>
      <c r="DKT16"/>
      <c r="DKU16"/>
      <c r="DKV16"/>
      <c r="DKW16"/>
      <c r="DKX16"/>
      <c r="DKY16"/>
      <c r="DKZ16"/>
      <c r="DLA16"/>
      <c r="DLB16"/>
      <c r="DLC16"/>
      <c r="DLD16"/>
      <c r="DLE16"/>
      <c r="DLF16"/>
      <c r="DLG16"/>
      <c r="DLH16"/>
      <c r="DLI16"/>
      <c r="DLJ16"/>
      <c r="DLK16"/>
      <c r="DLL16"/>
      <c r="DLM16"/>
      <c r="DLN16"/>
      <c r="DLO16"/>
      <c r="DLP16"/>
      <c r="DLQ16"/>
      <c r="DLR16"/>
      <c r="DLS16"/>
      <c r="DLT16"/>
      <c r="DLU16"/>
      <c r="DLV16"/>
      <c r="DLW16"/>
      <c r="DLX16"/>
      <c r="DLY16"/>
      <c r="DLZ16"/>
      <c r="DMA16"/>
      <c r="DMB16"/>
      <c r="DMC16"/>
      <c r="DMD16"/>
      <c r="DME16"/>
      <c r="DMF16"/>
      <c r="DMG16"/>
      <c r="DMH16"/>
      <c r="DMI16"/>
      <c r="DMJ16"/>
      <c r="DMK16"/>
      <c r="DML16"/>
      <c r="DMM16"/>
      <c r="DMN16"/>
      <c r="DMO16"/>
      <c r="DMP16"/>
      <c r="DMQ16"/>
      <c r="DMR16"/>
      <c r="DMS16"/>
      <c r="DMT16"/>
      <c r="DMU16"/>
      <c r="DMV16"/>
      <c r="DMW16"/>
      <c r="DMX16"/>
      <c r="DMY16"/>
      <c r="DMZ16"/>
      <c r="DNA16"/>
      <c r="DNB16"/>
      <c r="DNC16"/>
      <c r="DND16"/>
      <c r="DNE16"/>
      <c r="DNF16"/>
      <c r="DNG16"/>
      <c r="DNH16"/>
      <c r="DNI16"/>
      <c r="DNJ16"/>
      <c r="DNK16"/>
      <c r="DNL16"/>
      <c r="DNM16"/>
      <c r="DNN16"/>
      <c r="DNO16"/>
      <c r="DNP16"/>
      <c r="DNQ16"/>
      <c r="DNR16"/>
      <c r="DNS16"/>
      <c r="DNT16"/>
      <c r="DNU16"/>
      <c r="DNV16"/>
      <c r="DNW16"/>
      <c r="DNX16"/>
      <c r="DNY16"/>
      <c r="DNZ16"/>
      <c r="DOA16"/>
      <c r="DOB16"/>
      <c r="DOC16"/>
      <c r="DOD16"/>
      <c r="DOE16"/>
      <c r="DOF16"/>
      <c r="DOG16"/>
      <c r="DOH16"/>
      <c r="DOI16"/>
      <c r="DOJ16"/>
      <c r="DOK16"/>
      <c r="DOL16"/>
      <c r="DOM16"/>
      <c r="DON16"/>
      <c r="DOO16"/>
      <c r="DOP16"/>
      <c r="DOQ16"/>
      <c r="DOR16"/>
      <c r="DOS16"/>
      <c r="DOT16"/>
      <c r="DOU16"/>
      <c r="DOV16"/>
      <c r="DOW16"/>
      <c r="DOX16"/>
      <c r="DOY16"/>
      <c r="DOZ16"/>
      <c r="DPA16"/>
      <c r="DPB16"/>
      <c r="DPC16"/>
      <c r="DPD16"/>
      <c r="DPE16"/>
      <c r="DPF16"/>
      <c r="DPG16"/>
      <c r="DPH16"/>
      <c r="DPI16"/>
      <c r="DPJ16"/>
      <c r="DPK16"/>
      <c r="DPL16"/>
      <c r="DPM16"/>
      <c r="DPN16"/>
      <c r="DPO16"/>
      <c r="DPP16"/>
      <c r="DPQ16"/>
      <c r="DPR16"/>
      <c r="DPS16"/>
      <c r="DPT16"/>
      <c r="DPU16"/>
      <c r="DPV16"/>
      <c r="DPW16"/>
      <c r="DPX16"/>
      <c r="DPY16"/>
      <c r="DPZ16"/>
      <c r="DQA16"/>
      <c r="DQB16"/>
      <c r="DQC16"/>
      <c r="DQD16"/>
      <c r="DQE16"/>
      <c r="DQF16"/>
      <c r="DQG16"/>
      <c r="DQH16"/>
      <c r="DQI16"/>
      <c r="DQJ16"/>
      <c r="DQK16"/>
      <c r="DQL16"/>
      <c r="DQM16"/>
      <c r="DQN16"/>
      <c r="DQO16"/>
      <c r="DQP16"/>
      <c r="DQQ16"/>
      <c r="DQR16"/>
      <c r="DQS16"/>
      <c r="DQT16"/>
      <c r="DQU16"/>
      <c r="DQV16"/>
      <c r="DQW16"/>
      <c r="DQX16"/>
      <c r="DQY16"/>
      <c r="DQZ16"/>
      <c r="DRA16"/>
      <c r="DRB16"/>
      <c r="DRC16"/>
      <c r="DRD16"/>
      <c r="DRE16"/>
      <c r="DRF16"/>
      <c r="DRG16"/>
      <c r="DRH16"/>
      <c r="DRI16"/>
      <c r="DRJ16"/>
      <c r="DRK16"/>
      <c r="DRL16"/>
      <c r="DRM16"/>
      <c r="DRN16"/>
      <c r="DRO16"/>
      <c r="DRP16"/>
      <c r="DRQ16"/>
      <c r="DRR16"/>
      <c r="DRS16"/>
      <c r="DRT16"/>
      <c r="DRU16"/>
      <c r="DRV16"/>
      <c r="DRW16"/>
      <c r="DRX16"/>
      <c r="DRY16"/>
      <c r="DRZ16"/>
      <c r="DSA16"/>
      <c r="DSB16"/>
      <c r="DSC16"/>
      <c r="DSD16"/>
      <c r="DSE16"/>
      <c r="DSF16"/>
      <c r="DSG16"/>
      <c r="DSH16"/>
      <c r="DSI16"/>
      <c r="DSJ16"/>
      <c r="DSK16"/>
      <c r="DSL16"/>
      <c r="DSM16"/>
      <c r="DSN16"/>
      <c r="DSO16"/>
      <c r="DSP16"/>
      <c r="DSQ16"/>
      <c r="DSR16"/>
      <c r="DSS16"/>
      <c r="DST16"/>
      <c r="DSU16"/>
      <c r="DSV16"/>
      <c r="DSW16"/>
      <c r="DSX16"/>
      <c r="DSY16"/>
      <c r="DSZ16"/>
      <c r="DTA16"/>
      <c r="DTB16"/>
      <c r="DTC16"/>
      <c r="DTD16"/>
      <c r="DTE16"/>
      <c r="DTF16"/>
      <c r="DTG16"/>
      <c r="DTH16"/>
      <c r="DTI16"/>
      <c r="DTJ16"/>
      <c r="DTK16"/>
      <c r="DTL16"/>
      <c r="DTM16"/>
      <c r="DTN16"/>
      <c r="DTO16"/>
      <c r="DTP16"/>
      <c r="DTQ16"/>
      <c r="DTR16"/>
      <c r="DTS16"/>
      <c r="DTT16"/>
      <c r="DTU16"/>
      <c r="DTV16"/>
      <c r="DTW16"/>
      <c r="DTX16"/>
      <c r="DTY16"/>
      <c r="DTZ16"/>
      <c r="DUA16"/>
      <c r="DUB16"/>
      <c r="DUC16"/>
      <c r="DUD16"/>
      <c r="DUE16"/>
      <c r="DUF16"/>
      <c r="DUG16"/>
      <c r="DUH16"/>
      <c r="DUI16"/>
      <c r="DUJ16"/>
      <c r="DUK16"/>
      <c r="DUL16"/>
      <c r="DUM16"/>
      <c r="DUN16"/>
      <c r="DUO16"/>
      <c r="DUP16"/>
      <c r="DUQ16"/>
      <c r="DUR16"/>
      <c r="DUS16"/>
      <c r="DUT16"/>
      <c r="DUU16"/>
      <c r="DUV16"/>
      <c r="DUW16"/>
      <c r="DUX16"/>
      <c r="DUY16"/>
      <c r="DUZ16"/>
      <c r="DVA16"/>
      <c r="DVB16"/>
      <c r="DVC16"/>
      <c r="DVD16"/>
      <c r="DVE16"/>
      <c r="DVF16"/>
      <c r="DVG16"/>
      <c r="DVH16"/>
      <c r="DVI16"/>
      <c r="DVJ16"/>
      <c r="DVK16"/>
      <c r="DVL16"/>
      <c r="DVM16"/>
      <c r="DVN16"/>
      <c r="DVO16"/>
      <c r="DVP16"/>
      <c r="DVQ16"/>
      <c r="DVR16"/>
      <c r="DVS16"/>
      <c r="DVT16"/>
      <c r="DVU16"/>
      <c r="DVV16"/>
      <c r="DVW16"/>
      <c r="DVX16"/>
      <c r="DVY16"/>
      <c r="DVZ16"/>
      <c r="DWA16"/>
      <c r="DWB16"/>
      <c r="DWC16"/>
      <c r="DWD16"/>
      <c r="DWE16"/>
      <c r="DWF16"/>
      <c r="DWG16"/>
      <c r="DWH16"/>
      <c r="DWI16"/>
      <c r="DWJ16"/>
      <c r="DWK16"/>
      <c r="DWL16"/>
      <c r="DWM16"/>
      <c r="DWN16"/>
      <c r="DWO16"/>
      <c r="DWP16"/>
      <c r="DWQ16"/>
      <c r="DWR16"/>
      <c r="DWS16"/>
      <c r="DWT16"/>
      <c r="DWU16"/>
      <c r="DWV16"/>
      <c r="DWW16"/>
      <c r="DWX16"/>
      <c r="DWY16"/>
      <c r="DWZ16"/>
      <c r="DXA16"/>
      <c r="DXB16"/>
      <c r="DXC16"/>
      <c r="DXD16"/>
      <c r="DXE16"/>
      <c r="DXF16"/>
      <c r="DXG16"/>
      <c r="DXH16"/>
      <c r="DXI16"/>
      <c r="DXJ16"/>
      <c r="DXK16"/>
      <c r="DXL16"/>
      <c r="DXM16"/>
      <c r="DXN16"/>
      <c r="DXO16"/>
      <c r="DXP16"/>
      <c r="DXQ16"/>
      <c r="DXR16"/>
      <c r="DXS16"/>
      <c r="DXT16"/>
      <c r="DXU16"/>
      <c r="DXV16"/>
      <c r="DXW16"/>
      <c r="DXX16"/>
      <c r="DXY16"/>
      <c r="DXZ16"/>
      <c r="DYA16"/>
      <c r="DYB16"/>
      <c r="DYC16"/>
      <c r="DYD16"/>
      <c r="DYE16"/>
      <c r="DYF16"/>
      <c r="DYG16"/>
      <c r="DYH16"/>
      <c r="DYI16"/>
      <c r="DYJ16"/>
      <c r="DYK16"/>
      <c r="DYL16"/>
      <c r="DYM16"/>
      <c r="DYN16"/>
      <c r="DYO16"/>
      <c r="DYP16"/>
      <c r="DYQ16"/>
      <c r="DYR16"/>
      <c r="DYS16"/>
      <c r="DYT16"/>
      <c r="DYU16"/>
      <c r="DYV16"/>
      <c r="DYW16"/>
      <c r="DYX16"/>
      <c r="DYY16"/>
      <c r="DYZ16"/>
      <c r="DZA16"/>
      <c r="DZB16"/>
      <c r="DZC16"/>
      <c r="DZD16"/>
      <c r="DZE16"/>
      <c r="DZF16"/>
      <c r="DZG16"/>
      <c r="DZH16"/>
      <c r="DZI16"/>
      <c r="DZJ16"/>
      <c r="DZK16"/>
      <c r="DZL16"/>
      <c r="DZM16"/>
      <c r="DZN16"/>
      <c r="DZO16"/>
      <c r="DZP16"/>
      <c r="DZQ16"/>
      <c r="DZR16"/>
      <c r="DZS16"/>
      <c r="DZT16"/>
      <c r="DZU16"/>
      <c r="DZV16"/>
      <c r="DZW16"/>
      <c r="DZX16"/>
      <c r="DZY16"/>
      <c r="DZZ16"/>
      <c r="EAA16"/>
      <c r="EAB16"/>
      <c r="EAC16"/>
      <c r="EAD16"/>
      <c r="EAE16"/>
      <c r="EAF16"/>
      <c r="EAG16"/>
      <c r="EAH16"/>
      <c r="EAI16"/>
      <c r="EAJ16"/>
      <c r="EAK16"/>
      <c r="EAL16"/>
      <c r="EAM16"/>
      <c r="EAN16"/>
      <c r="EAO16"/>
      <c r="EAP16"/>
      <c r="EAQ16"/>
      <c r="EAR16"/>
      <c r="EAS16"/>
      <c r="EAT16"/>
      <c r="EAU16"/>
      <c r="EAV16"/>
      <c r="EAW16"/>
      <c r="EAX16"/>
      <c r="EAY16"/>
      <c r="EAZ16"/>
      <c r="EBA16"/>
      <c r="EBB16"/>
      <c r="EBC16"/>
      <c r="EBD16"/>
      <c r="EBE16"/>
      <c r="EBF16"/>
      <c r="EBG16"/>
      <c r="EBH16"/>
      <c r="EBI16"/>
      <c r="EBJ16"/>
      <c r="EBK16"/>
      <c r="EBL16"/>
      <c r="EBM16"/>
      <c r="EBN16"/>
      <c r="EBO16"/>
      <c r="EBP16"/>
      <c r="EBQ16"/>
      <c r="EBR16"/>
      <c r="EBS16"/>
      <c r="EBT16"/>
      <c r="EBU16"/>
      <c r="EBV16"/>
      <c r="EBW16"/>
      <c r="EBX16"/>
      <c r="EBY16"/>
      <c r="EBZ16"/>
      <c r="ECA16"/>
      <c r="ECB16"/>
      <c r="ECC16"/>
      <c r="ECD16"/>
      <c r="ECE16"/>
      <c r="ECF16"/>
      <c r="ECG16"/>
      <c r="ECH16"/>
      <c r="ECI16"/>
      <c r="ECJ16"/>
      <c r="ECK16"/>
      <c r="ECL16"/>
      <c r="ECM16"/>
      <c r="ECN16"/>
      <c r="ECO16"/>
      <c r="ECP16"/>
      <c r="ECQ16"/>
      <c r="ECR16"/>
      <c r="ECS16"/>
      <c r="ECT16"/>
      <c r="ECU16"/>
      <c r="ECV16"/>
      <c r="ECW16"/>
      <c r="ECX16"/>
      <c r="ECY16"/>
      <c r="ECZ16"/>
      <c r="EDA16"/>
      <c r="EDB16"/>
      <c r="EDC16"/>
      <c r="EDD16"/>
      <c r="EDE16"/>
      <c r="EDF16"/>
      <c r="EDG16"/>
      <c r="EDH16"/>
      <c r="EDI16"/>
      <c r="EDJ16"/>
      <c r="EDK16"/>
      <c r="EDL16"/>
      <c r="EDM16"/>
      <c r="EDN16"/>
      <c r="EDO16"/>
      <c r="EDP16"/>
      <c r="EDQ16"/>
      <c r="EDR16"/>
      <c r="EDS16"/>
      <c r="EDT16"/>
      <c r="EDU16"/>
      <c r="EDV16"/>
      <c r="EDW16"/>
      <c r="EDX16"/>
      <c r="EDY16"/>
      <c r="EDZ16"/>
      <c r="EEA16"/>
      <c r="EEB16"/>
      <c r="EEC16"/>
      <c r="EED16"/>
      <c r="EEE16"/>
      <c r="EEF16"/>
      <c r="EEG16"/>
      <c r="EEH16"/>
      <c r="EEI16"/>
      <c r="EEJ16"/>
      <c r="EEK16"/>
      <c r="EEL16"/>
      <c r="EEM16"/>
      <c r="EEN16"/>
      <c r="EEO16"/>
      <c r="EEP16"/>
      <c r="EEQ16"/>
      <c r="EER16"/>
      <c r="EES16"/>
      <c r="EET16"/>
      <c r="EEU16"/>
      <c r="EEV16"/>
      <c r="EEW16"/>
      <c r="EEX16"/>
      <c r="EEY16"/>
      <c r="EEZ16"/>
      <c r="EFA16"/>
      <c r="EFB16"/>
      <c r="EFC16"/>
      <c r="EFD16"/>
      <c r="EFE16"/>
      <c r="EFF16"/>
      <c r="EFG16"/>
      <c r="EFH16"/>
      <c r="EFI16"/>
      <c r="EFJ16"/>
      <c r="EFK16"/>
      <c r="EFL16"/>
      <c r="EFM16"/>
      <c r="EFN16"/>
      <c r="EFO16"/>
      <c r="EFP16"/>
      <c r="EFQ16"/>
      <c r="EFR16"/>
      <c r="EFS16"/>
      <c r="EFT16"/>
      <c r="EFU16"/>
      <c r="EFV16"/>
      <c r="EFW16"/>
      <c r="EFX16"/>
      <c r="EFY16"/>
      <c r="EFZ16"/>
      <c r="EGA16"/>
      <c r="EGB16"/>
      <c r="EGC16"/>
      <c r="EGD16"/>
      <c r="EGE16"/>
      <c r="EGF16"/>
      <c r="EGG16"/>
      <c r="EGH16"/>
      <c r="EGI16"/>
      <c r="EGJ16"/>
      <c r="EGK16"/>
      <c r="EGL16"/>
      <c r="EGM16"/>
      <c r="EGN16"/>
      <c r="EGO16"/>
      <c r="EGP16"/>
      <c r="EGQ16"/>
      <c r="EGR16"/>
      <c r="EGS16"/>
      <c r="EGT16"/>
      <c r="EGU16"/>
      <c r="EGV16"/>
      <c r="EGW16"/>
      <c r="EGX16"/>
      <c r="EGY16"/>
      <c r="EGZ16"/>
      <c r="EHA16"/>
      <c r="EHB16"/>
      <c r="EHC16"/>
      <c r="EHD16"/>
      <c r="EHE16"/>
      <c r="EHF16"/>
      <c r="EHG16"/>
      <c r="EHH16"/>
      <c r="EHI16"/>
      <c r="EHJ16"/>
      <c r="EHK16"/>
      <c r="EHL16"/>
      <c r="EHM16"/>
      <c r="EHN16"/>
      <c r="EHO16"/>
      <c r="EHP16"/>
      <c r="EHQ16"/>
      <c r="EHR16"/>
      <c r="EHS16"/>
      <c r="EHT16"/>
      <c r="EHU16"/>
      <c r="EHV16"/>
      <c r="EHW16"/>
      <c r="EHX16"/>
      <c r="EHY16"/>
      <c r="EHZ16"/>
      <c r="EIA16"/>
      <c r="EIB16"/>
      <c r="EIC16"/>
      <c r="EID16"/>
      <c r="EIE16"/>
      <c r="EIF16"/>
      <c r="EIG16"/>
      <c r="EIH16"/>
      <c r="EII16"/>
      <c r="EIJ16"/>
      <c r="EIK16"/>
      <c r="EIL16"/>
      <c r="EIM16"/>
      <c r="EIN16"/>
      <c r="EIO16"/>
      <c r="EIP16"/>
      <c r="EIQ16"/>
      <c r="EIR16"/>
      <c r="EIS16"/>
      <c r="EIT16"/>
      <c r="EIU16"/>
      <c r="EIV16"/>
      <c r="EIW16"/>
      <c r="EIX16"/>
      <c r="EIY16"/>
      <c r="EIZ16"/>
      <c r="EJA16"/>
      <c r="EJB16"/>
      <c r="EJC16"/>
      <c r="EJD16"/>
      <c r="EJE16"/>
      <c r="EJF16"/>
      <c r="EJG16"/>
      <c r="EJH16"/>
      <c r="EJI16"/>
      <c r="EJJ16"/>
      <c r="EJK16"/>
      <c r="EJL16"/>
      <c r="EJM16"/>
      <c r="EJN16"/>
      <c r="EJO16"/>
      <c r="EJP16"/>
      <c r="EJQ16"/>
      <c r="EJR16"/>
      <c r="EJS16"/>
      <c r="EJT16"/>
      <c r="EJU16"/>
      <c r="EJV16"/>
      <c r="EJW16"/>
      <c r="EJX16"/>
      <c r="EJY16"/>
      <c r="EJZ16"/>
      <c r="EKA16"/>
      <c r="EKB16"/>
      <c r="EKC16"/>
      <c r="EKD16"/>
      <c r="EKE16"/>
      <c r="EKF16"/>
      <c r="EKG16"/>
      <c r="EKH16"/>
      <c r="EKI16"/>
      <c r="EKJ16"/>
      <c r="EKK16"/>
      <c r="EKL16"/>
      <c r="EKM16"/>
      <c r="EKN16"/>
      <c r="EKO16"/>
      <c r="EKP16"/>
      <c r="EKQ16"/>
      <c r="EKR16"/>
      <c r="EKS16"/>
      <c r="EKT16"/>
      <c r="EKU16"/>
      <c r="EKV16"/>
      <c r="EKW16"/>
      <c r="EKX16"/>
      <c r="EKY16"/>
      <c r="EKZ16"/>
      <c r="ELA16"/>
      <c r="ELB16"/>
      <c r="ELC16"/>
      <c r="ELD16"/>
      <c r="ELE16"/>
      <c r="ELF16"/>
      <c r="ELG16"/>
      <c r="ELH16"/>
      <c r="ELI16"/>
      <c r="ELJ16"/>
      <c r="ELK16"/>
      <c r="ELL16"/>
      <c r="ELM16"/>
      <c r="ELN16"/>
      <c r="ELO16"/>
      <c r="ELP16"/>
      <c r="ELQ16"/>
      <c r="ELR16"/>
      <c r="ELS16"/>
      <c r="ELT16"/>
      <c r="ELU16"/>
      <c r="ELV16"/>
      <c r="ELW16"/>
      <c r="ELX16"/>
      <c r="ELY16"/>
      <c r="ELZ16"/>
      <c r="EMA16"/>
      <c r="EMB16"/>
      <c r="EMC16"/>
      <c r="EMD16"/>
      <c r="EME16"/>
      <c r="EMF16"/>
      <c r="EMG16"/>
      <c r="EMH16"/>
      <c r="EMI16"/>
      <c r="EMJ16"/>
      <c r="EMK16"/>
      <c r="EML16"/>
      <c r="EMM16"/>
      <c r="EMN16"/>
      <c r="EMO16"/>
      <c r="EMP16"/>
      <c r="EMQ16"/>
      <c r="EMR16"/>
      <c r="EMS16"/>
      <c r="EMT16"/>
      <c r="EMU16"/>
      <c r="EMV16"/>
      <c r="EMW16"/>
      <c r="EMX16"/>
      <c r="EMY16"/>
      <c r="EMZ16"/>
      <c r="ENA16"/>
      <c r="ENB16"/>
      <c r="ENC16"/>
      <c r="END16"/>
      <c r="ENE16"/>
      <c r="ENF16"/>
      <c r="ENG16"/>
      <c r="ENH16"/>
      <c r="ENI16"/>
      <c r="ENJ16"/>
      <c r="ENK16"/>
      <c r="ENL16"/>
      <c r="ENM16"/>
      <c r="ENN16"/>
      <c r="ENO16"/>
      <c r="ENP16"/>
      <c r="ENQ16"/>
      <c r="ENR16"/>
      <c r="ENS16"/>
      <c r="ENT16"/>
      <c r="ENU16"/>
      <c r="ENV16"/>
      <c r="ENW16"/>
      <c r="ENX16"/>
      <c r="ENY16"/>
      <c r="ENZ16"/>
      <c r="EOA16"/>
      <c r="EOB16"/>
      <c r="EOC16"/>
      <c r="EOD16"/>
      <c r="EOE16"/>
      <c r="EOF16"/>
      <c r="EOG16"/>
      <c r="EOH16"/>
      <c r="EOI16"/>
      <c r="EOJ16"/>
      <c r="EOK16"/>
      <c r="EOL16"/>
      <c r="EOM16"/>
      <c r="EON16"/>
      <c r="EOO16"/>
      <c r="EOP16"/>
      <c r="EOQ16"/>
      <c r="EOR16"/>
      <c r="EOS16"/>
      <c r="EOT16"/>
      <c r="EOU16"/>
      <c r="EOV16"/>
      <c r="EOW16"/>
      <c r="EOX16"/>
      <c r="EOY16"/>
      <c r="EOZ16"/>
      <c r="EPA16"/>
      <c r="EPB16"/>
      <c r="EPC16"/>
      <c r="EPD16"/>
      <c r="EPE16"/>
      <c r="EPF16"/>
      <c r="EPG16"/>
      <c r="EPH16"/>
      <c r="EPI16"/>
      <c r="EPJ16"/>
      <c r="EPK16"/>
      <c r="EPL16"/>
      <c r="EPM16"/>
      <c r="EPN16"/>
      <c r="EPO16"/>
      <c r="EPP16"/>
      <c r="EPQ16"/>
      <c r="EPR16"/>
      <c r="EPS16"/>
      <c r="EPT16"/>
      <c r="EPU16"/>
      <c r="EPV16"/>
      <c r="EPW16"/>
      <c r="EPX16"/>
      <c r="EPY16"/>
      <c r="EPZ16"/>
      <c r="EQA16"/>
      <c r="EQB16"/>
      <c r="EQC16"/>
      <c r="EQD16"/>
      <c r="EQE16"/>
      <c r="EQF16"/>
      <c r="EQG16"/>
      <c r="EQH16"/>
      <c r="EQI16"/>
      <c r="EQJ16"/>
      <c r="EQK16"/>
      <c r="EQL16"/>
      <c r="EQM16"/>
      <c r="EQN16"/>
      <c r="EQO16"/>
      <c r="EQP16"/>
      <c r="EQQ16"/>
      <c r="EQR16"/>
      <c r="EQS16"/>
      <c r="EQT16"/>
      <c r="EQU16"/>
      <c r="EQV16"/>
      <c r="EQW16"/>
      <c r="EQX16"/>
      <c r="EQY16"/>
      <c r="EQZ16"/>
      <c r="ERA16"/>
      <c r="ERB16"/>
      <c r="ERC16"/>
      <c r="ERD16"/>
      <c r="ERE16"/>
      <c r="ERF16"/>
      <c r="ERG16"/>
      <c r="ERH16"/>
      <c r="ERI16"/>
      <c r="ERJ16"/>
      <c r="ERK16"/>
      <c r="ERL16"/>
      <c r="ERM16"/>
      <c r="ERN16"/>
      <c r="ERO16"/>
      <c r="ERP16"/>
      <c r="ERQ16"/>
      <c r="ERR16"/>
      <c r="ERS16"/>
      <c r="ERT16"/>
      <c r="ERU16"/>
      <c r="ERV16"/>
      <c r="ERW16"/>
      <c r="ERX16"/>
      <c r="ERY16"/>
      <c r="ERZ16"/>
      <c r="ESA16"/>
      <c r="ESB16"/>
      <c r="ESC16"/>
      <c r="ESD16"/>
      <c r="ESE16"/>
      <c r="ESF16"/>
      <c r="ESG16"/>
      <c r="ESH16"/>
      <c r="ESI16"/>
      <c r="ESJ16"/>
      <c r="ESK16"/>
      <c r="ESL16"/>
      <c r="ESM16"/>
      <c r="ESN16"/>
      <c r="ESO16"/>
      <c r="ESP16"/>
      <c r="ESQ16"/>
      <c r="ESR16"/>
      <c r="ESS16"/>
      <c r="EST16"/>
      <c r="ESU16"/>
      <c r="ESV16"/>
      <c r="ESW16"/>
      <c r="ESX16"/>
      <c r="ESY16"/>
      <c r="ESZ16"/>
      <c r="ETA16"/>
      <c r="ETB16"/>
      <c r="ETC16"/>
      <c r="ETD16"/>
      <c r="ETE16"/>
      <c r="ETF16"/>
      <c r="ETG16"/>
      <c r="ETH16"/>
      <c r="ETI16"/>
      <c r="ETJ16"/>
      <c r="ETK16"/>
      <c r="ETL16"/>
      <c r="ETM16"/>
      <c r="ETN16"/>
      <c r="ETO16"/>
      <c r="ETP16"/>
      <c r="ETQ16"/>
      <c r="ETR16"/>
      <c r="ETS16"/>
      <c r="ETT16"/>
      <c r="ETU16"/>
      <c r="ETV16"/>
      <c r="ETW16"/>
      <c r="ETX16"/>
      <c r="ETY16"/>
      <c r="ETZ16"/>
      <c r="EUA16"/>
      <c r="EUB16"/>
      <c r="EUC16"/>
      <c r="EUD16"/>
      <c r="EUE16"/>
      <c r="EUF16"/>
      <c r="EUG16"/>
      <c r="EUH16"/>
      <c r="EUI16"/>
      <c r="EUJ16"/>
      <c r="EUK16"/>
      <c r="EUL16"/>
      <c r="EUM16"/>
      <c r="EUN16"/>
      <c r="EUO16"/>
      <c r="EUP16"/>
      <c r="EUQ16"/>
      <c r="EUR16"/>
      <c r="EUS16"/>
      <c r="EUT16"/>
      <c r="EUU16"/>
      <c r="EUV16"/>
      <c r="EUW16"/>
      <c r="EUX16"/>
      <c r="EUY16"/>
      <c r="EUZ16"/>
      <c r="EVA16"/>
      <c r="EVB16"/>
      <c r="EVC16"/>
      <c r="EVD16"/>
      <c r="EVE16"/>
      <c r="EVF16"/>
      <c r="EVG16"/>
      <c r="EVH16"/>
      <c r="EVI16"/>
      <c r="EVJ16"/>
      <c r="EVK16"/>
      <c r="EVL16"/>
      <c r="EVM16"/>
      <c r="EVN16"/>
      <c r="EVO16"/>
      <c r="EVP16"/>
      <c r="EVQ16"/>
      <c r="EVR16"/>
      <c r="EVS16"/>
      <c r="EVT16"/>
      <c r="EVU16"/>
      <c r="EVV16"/>
      <c r="EVW16"/>
      <c r="EVX16"/>
      <c r="EVY16"/>
      <c r="EVZ16"/>
      <c r="EWA16"/>
      <c r="EWB16"/>
      <c r="EWC16"/>
      <c r="EWD16"/>
      <c r="EWE16"/>
      <c r="EWF16"/>
      <c r="EWG16"/>
      <c r="EWH16"/>
      <c r="EWI16"/>
      <c r="EWJ16"/>
      <c r="EWK16"/>
      <c r="EWL16"/>
      <c r="EWM16"/>
      <c r="EWN16"/>
      <c r="EWO16"/>
      <c r="EWP16"/>
      <c r="EWQ16"/>
      <c r="EWR16"/>
      <c r="EWS16"/>
      <c r="EWT16"/>
      <c r="EWU16"/>
      <c r="EWV16"/>
      <c r="EWW16"/>
      <c r="EWX16"/>
      <c r="EWY16"/>
      <c r="EWZ16"/>
      <c r="EXA16"/>
      <c r="EXB16"/>
      <c r="EXC16"/>
      <c r="EXD16"/>
      <c r="EXE16"/>
      <c r="EXF16"/>
      <c r="EXG16"/>
      <c r="EXH16"/>
      <c r="EXI16"/>
      <c r="EXJ16"/>
      <c r="EXK16"/>
      <c r="EXL16"/>
      <c r="EXM16"/>
      <c r="EXN16"/>
      <c r="EXO16"/>
      <c r="EXP16"/>
      <c r="EXQ16"/>
      <c r="EXR16"/>
      <c r="EXS16"/>
      <c r="EXT16"/>
      <c r="EXU16"/>
      <c r="EXV16"/>
      <c r="EXW16"/>
      <c r="EXX16"/>
      <c r="EXY16"/>
      <c r="EXZ16"/>
      <c r="EYA16"/>
      <c r="EYB16"/>
      <c r="EYC16"/>
      <c r="EYD16"/>
      <c r="EYE16"/>
      <c r="EYF16"/>
      <c r="EYG16"/>
      <c r="EYH16"/>
      <c r="EYI16"/>
      <c r="EYJ16"/>
      <c r="EYK16"/>
      <c r="EYL16"/>
      <c r="EYM16"/>
      <c r="EYN16"/>
      <c r="EYO16"/>
      <c r="EYP16"/>
      <c r="EYQ16"/>
      <c r="EYR16"/>
      <c r="EYS16"/>
      <c r="EYT16"/>
      <c r="EYU16"/>
      <c r="EYV16"/>
      <c r="EYW16"/>
      <c r="EYX16"/>
      <c r="EYY16"/>
      <c r="EYZ16"/>
      <c r="EZA16"/>
      <c r="EZB16"/>
      <c r="EZC16"/>
      <c r="EZD16"/>
      <c r="EZE16"/>
      <c r="EZF16"/>
      <c r="EZG16"/>
      <c r="EZH16"/>
      <c r="EZI16"/>
      <c r="EZJ16"/>
      <c r="EZK16"/>
      <c r="EZL16"/>
      <c r="EZM16"/>
      <c r="EZN16"/>
      <c r="EZO16"/>
      <c r="EZP16"/>
      <c r="EZQ16"/>
      <c r="EZR16"/>
      <c r="EZS16"/>
      <c r="EZT16"/>
      <c r="EZU16"/>
      <c r="EZV16"/>
      <c r="EZW16"/>
      <c r="EZX16"/>
      <c r="EZY16"/>
      <c r="EZZ16"/>
      <c r="FAA16"/>
      <c r="FAB16"/>
      <c r="FAC16"/>
      <c r="FAD16"/>
      <c r="FAE16"/>
      <c r="FAF16"/>
      <c r="FAG16"/>
      <c r="FAH16"/>
      <c r="FAI16"/>
      <c r="FAJ16"/>
      <c r="FAK16"/>
      <c r="FAL16"/>
      <c r="FAM16"/>
      <c r="FAN16"/>
      <c r="FAO16"/>
      <c r="FAP16"/>
      <c r="FAQ16"/>
      <c r="FAR16"/>
      <c r="FAS16"/>
      <c r="FAT16"/>
      <c r="FAU16"/>
      <c r="FAV16"/>
      <c r="FAW16"/>
      <c r="FAX16"/>
      <c r="FAY16"/>
      <c r="FAZ16"/>
      <c r="FBA16"/>
      <c r="FBB16"/>
      <c r="FBC16"/>
      <c r="FBD16"/>
      <c r="FBE16"/>
      <c r="FBF16"/>
      <c r="FBG16"/>
      <c r="FBH16"/>
      <c r="FBI16"/>
      <c r="FBJ16"/>
      <c r="FBK16"/>
      <c r="FBL16"/>
      <c r="FBM16"/>
      <c r="FBN16"/>
      <c r="FBO16"/>
      <c r="FBP16"/>
      <c r="FBQ16"/>
      <c r="FBR16"/>
      <c r="FBS16"/>
      <c r="FBT16"/>
      <c r="FBU16"/>
      <c r="FBV16"/>
      <c r="FBW16"/>
      <c r="FBX16"/>
      <c r="FBY16"/>
      <c r="FBZ16"/>
      <c r="FCA16"/>
      <c r="FCB16"/>
      <c r="FCC16"/>
      <c r="FCD16"/>
      <c r="FCE16"/>
      <c r="FCF16"/>
      <c r="FCG16"/>
      <c r="FCH16"/>
      <c r="FCI16"/>
      <c r="FCJ16"/>
      <c r="FCK16"/>
      <c r="FCL16"/>
      <c r="FCM16"/>
      <c r="FCN16"/>
      <c r="FCO16"/>
      <c r="FCP16"/>
      <c r="FCQ16"/>
      <c r="FCR16"/>
      <c r="FCS16"/>
      <c r="FCT16"/>
      <c r="FCU16"/>
      <c r="FCV16"/>
      <c r="FCW16"/>
      <c r="FCX16"/>
      <c r="FCY16"/>
      <c r="FCZ16"/>
      <c r="FDA16"/>
      <c r="FDB16"/>
      <c r="FDC16"/>
      <c r="FDD16"/>
      <c r="FDE16"/>
      <c r="FDF16"/>
      <c r="FDG16"/>
      <c r="FDH16"/>
      <c r="FDI16"/>
      <c r="FDJ16"/>
      <c r="FDK16"/>
      <c r="FDL16"/>
      <c r="FDM16"/>
      <c r="FDN16"/>
      <c r="FDO16"/>
      <c r="FDP16"/>
      <c r="FDQ16"/>
      <c r="FDR16"/>
      <c r="FDS16"/>
      <c r="FDT16"/>
      <c r="FDU16"/>
      <c r="FDV16"/>
      <c r="FDW16"/>
      <c r="FDX16"/>
      <c r="FDY16"/>
      <c r="FDZ16"/>
      <c r="FEA16"/>
      <c r="FEB16"/>
      <c r="FEC16"/>
      <c r="FED16"/>
      <c r="FEE16"/>
      <c r="FEF16"/>
      <c r="FEG16"/>
      <c r="FEH16"/>
      <c r="FEI16"/>
      <c r="FEJ16"/>
      <c r="FEK16"/>
      <c r="FEL16"/>
      <c r="FEM16"/>
      <c r="FEN16"/>
      <c r="FEO16"/>
      <c r="FEP16"/>
      <c r="FEQ16"/>
      <c r="FER16"/>
      <c r="FES16"/>
      <c r="FET16"/>
      <c r="FEU16"/>
      <c r="FEV16"/>
      <c r="FEW16"/>
      <c r="FEX16"/>
      <c r="FEY16"/>
      <c r="FEZ16"/>
      <c r="FFA16"/>
      <c r="FFB16"/>
      <c r="FFC16"/>
      <c r="FFD16"/>
      <c r="FFE16"/>
      <c r="FFF16"/>
      <c r="FFG16"/>
      <c r="FFH16"/>
      <c r="FFI16"/>
      <c r="FFJ16"/>
      <c r="FFK16"/>
      <c r="FFL16"/>
      <c r="FFM16"/>
      <c r="FFN16"/>
      <c r="FFO16"/>
      <c r="FFP16"/>
      <c r="FFQ16"/>
      <c r="FFR16"/>
      <c r="FFS16"/>
      <c r="FFT16"/>
      <c r="FFU16"/>
      <c r="FFV16"/>
      <c r="FFW16"/>
      <c r="FFX16"/>
      <c r="FFY16"/>
      <c r="FFZ16"/>
      <c r="FGA16"/>
      <c r="FGB16"/>
      <c r="FGC16"/>
      <c r="FGD16"/>
      <c r="FGE16"/>
      <c r="FGF16"/>
      <c r="FGG16"/>
      <c r="FGH16"/>
      <c r="FGI16"/>
      <c r="FGJ16"/>
      <c r="FGK16"/>
      <c r="FGL16"/>
      <c r="FGM16"/>
      <c r="FGN16"/>
      <c r="FGO16"/>
      <c r="FGP16"/>
      <c r="FGQ16"/>
      <c r="FGR16"/>
      <c r="FGS16"/>
      <c r="FGT16"/>
      <c r="FGU16"/>
      <c r="FGV16"/>
      <c r="FGW16"/>
      <c r="FGX16"/>
      <c r="FGY16"/>
      <c r="FGZ16"/>
      <c r="FHA16"/>
      <c r="FHB16"/>
      <c r="FHC16"/>
      <c r="FHD16"/>
      <c r="FHE16"/>
      <c r="FHF16"/>
      <c r="FHG16"/>
      <c r="FHH16"/>
      <c r="FHI16"/>
      <c r="FHJ16"/>
      <c r="FHK16"/>
      <c r="FHL16"/>
      <c r="FHM16"/>
      <c r="FHN16"/>
      <c r="FHO16"/>
      <c r="FHP16"/>
      <c r="FHQ16"/>
      <c r="FHR16"/>
      <c r="FHS16"/>
      <c r="FHT16"/>
      <c r="FHU16"/>
      <c r="FHV16"/>
      <c r="FHW16"/>
      <c r="FHX16"/>
      <c r="FHY16"/>
      <c r="FHZ16"/>
      <c r="FIA16"/>
      <c r="FIB16"/>
      <c r="FIC16"/>
      <c r="FID16"/>
      <c r="FIE16"/>
      <c r="FIF16"/>
      <c r="FIG16"/>
      <c r="FIH16"/>
      <c r="FII16"/>
      <c r="FIJ16"/>
      <c r="FIK16"/>
      <c r="FIL16"/>
      <c r="FIM16"/>
      <c r="FIN16"/>
      <c r="FIO16"/>
      <c r="FIP16"/>
      <c r="FIQ16"/>
      <c r="FIR16"/>
      <c r="FIS16"/>
      <c r="FIT16"/>
      <c r="FIU16"/>
      <c r="FIV16"/>
      <c r="FIW16"/>
      <c r="FIX16"/>
      <c r="FIY16"/>
      <c r="FIZ16"/>
      <c r="FJA16"/>
      <c r="FJB16"/>
      <c r="FJC16"/>
      <c r="FJD16"/>
      <c r="FJE16"/>
      <c r="FJF16"/>
      <c r="FJG16"/>
      <c r="FJH16"/>
      <c r="FJI16"/>
      <c r="FJJ16"/>
      <c r="FJK16"/>
      <c r="FJL16"/>
      <c r="FJM16"/>
      <c r="FJN16"/>
      <c r="FJO16"/>
      <c r="FJP16"/>
      <c r="FJQ16"/>
      <c r="FJR16"/>
      <c r="FJS16"/>
      <c r="FJT16"/>
      <c r="FJU16"/>
      <c r="FJV16"/>
      <c r="FJW16"/>
      <c r="FJX16"/>
      <c r="FJY16"/>
      <c r="FJZ16"/>
      <c r="FKA16"/>
      <c r="FKB16"/>
      <c r="FKC16"/>
      <c r="FKD16"/>
      <c r="FKE16"/>
      <c r="FKF16"/>
      <c r="FKG16"/>
      <c r="FKH16"/>
      <c r="FKI16"/>
      <c r="FKJ16"/>
      <c r="FKK16"/>
      <c r="FKL16"/>
      <c r="FKM16"/>
      <c r="FKN16"/>
      <c r="FKO16"/>
      <c r="FKP16"/>
      <c r="FKQ16"/>
      <c r="FKR16"/>
      <c r="FKS16"/>
      <c r="FKT16"/>
      <c r="FKU16"/>
      <c r="FKV16"/>
      <c r="FKW16"/>
      <c r="FKX16"/>
      <c r="FKY16"/>
      <c r="FKZ16"/>
      <c r="FLA16"/>
      <c r="FLB16"/>
      <c r="FLC16"/>
      <c r="FLD16"/>
      <c r="FLE16"/>
      <c r="FLF16"/>
      <c r="FLG16"/>
      <c r="FLH16"/>
      <c r="FLI16"/>
      <c r="FLJ16"/>
      <c r="FLK16"/>
      <c r="FLL16"/>
      <c r="FLM16"/>
      <c r="FLN16"/>
      <c r="FLO16"/>
      <c r="FLP16"/>
      <c r="FLQ16"/>
      <c r="FLR16"/>
      <c r="FLS16"/>
      <c r="FLT16"/>
      <c r="FLU16"/>
      <c r="FLV16"/>
      <c r="FLW16"/>
      <c r="FLX16"/>
      <c r="FLY16"/>
      <c r="FLZ16"/>
      <c r="FMA16"/>
      <c r="FMB16"/>
      <c r="FMC16"/>
      <c r="FMD16"/>
      <c r="FME16"/>
      <c r="FMF16"/>
      <c r="FMG16"/>
      <c r="FMH16"/>
      <c r="FMI16"/>
      <c r="FMJ16"/>
      <c r="FMK16"/>
      <c r="FML16"/>
      <c r="FMM16"/>
      <c r="FMN16"/>
      <c r="FMO16"/>
      <c r="FMP16"/>
      <c r="FMQ16"/>
      <c r="FMR16"/>
      <c r="FMS16"/>
      <c r="FMT16"/>
      <c r="FMU16"/>
      <c r="FMV16"/>
      <c r="FMW16"/>
      <c r="FMX16"/>
      <c r="FMY16"/>
      <c r="FMZ16"/>
      <c r="FNA16"/>
      <c r="FNB16"/>
      <c r="FNC16"/>
      <c r="FND16"/>
      <c r="FNE16"/>
      <c r="FNF16"/>
      <c r="FNG16"/>
      <c r="FNH16"/>
      <c r="FNI16"/>
      <c r="FNJ16"/>
      <c r="FNK16"/>
      <c r="FNL16"/>
      <c r="FNM16"/>
      <c r="FNN16"/>
      <c r="FNO16"/>
      <c r="FNP16"/>
      <c r="FNQ16"/>
      <c r="FNR16"/>
      <c r="FNS16"/>
      <c r="FNT16"/>
      <c r="FNU16"/>
      <c r="FNV16"/>
      <c r="FNW16"/>
      <c r="FNX16"/>
      <c r="FNY16"/>
      <c r="FNZ16"/>
      <c r="FOA16"/>
      <c r="FOB16"/>
      <c r="FOC16"/>
      <c r="FOD16"/>
      <c r="FOE16"/>
      <c r="FOF16"/>
      <c r="FOG16"/>
      <c r="FOH16"/>
      <c r="FOI16"/>
      <c r="FOJ16"/>
      <c r="FOK16"/>
      <c r="FOL16"/>
      <c r="FOM16"/>
      <c r="FON16"/>
      <c r="FOO16"/>
      <c r="FOP16"/>
      <c r="FOQ16"/>
      <c r="FOR16"/>
      <c r="FOS16"/>
      <c r="FOT16"/>
      <c r="FOU16"/>
      <c r="FOV16"/>
      <c r="FOW16"/>
      <c r="FOX16"/>
      <c r="FOY16"/>
      <c r="FOZ16"/>
      <c r="FPA16"/>
      <c r="FPB16"/>
      <c r="FPC16"/>
      <c r="FPD16"/>
      <c r="FPE16"/>
      <c r="FPF16"/>
      <c r="FPG16"/>
      <c r="FPH16"/>
      <c r="FPI16"/>
      <c r="FPJ16"/>
      <c r="FPK16"/>
      <c r="FPL16"/>
      <c r="FPM16"/>
      <c r="FPN16"/>
      <c r="FPO16"/>
      <c r="FPP16"/>
      <c r="FPQ16"/>
      <c r="FPR16"/>
      <c r="FPS16"/>
      <c r="FPT16"/>
      <c r="FPU16"/>
      <c r="FPV16"/>
      <c r="FPW16"/>
      <c r="FPX16"/>
      <c r="FPY16"/>
      <c r="FPZ16"/>
      <c r="FQA16"/>
      <c r="FQB16"/>
      <c r="FQC16"/>
      <c r="FQD16"/>
      <c r="FQE16"/>
      <c r="FQF16"/>
      <c r="FQG16"/>
      <c r="FQH16"/>
      <c r="FQI16"/>
      <c r="FQJ16"/>
      <c r="FQK16"/>
      <c r="FQL16"/>
      <c r="FQM16"/>
      <c r="FQN16"/>
      <c r="FQO16"/>
      <c r="FQP16"/>
      <c r="FQQ16"/>
      <c r="FQR16"/>
      <c r="FQS16"/>
      <c r="FQT16"/>
      <c r="FQU16"/>
      <c r="FQV16"/>
      <c r="FQW16"/>
      <c r="FQX16"/>
      <c r="FQY16"/>
      <c r="FQZ16"/>
      <c r="FRA16"/>
      <c r="FRB16"/>
      <c r="FRC16"/>
      <c r="FRD16"/>
      <c r="FRE16"/>
      <c r="FRF16"/>
      <c r="FRG16"/>
      <c r="FRH16"/>
      <c r="FRI16"/>
      <c r="FRJ16"/>
      <c r="FRK16"/>
      <c r="FRL16"/>
      <c r="FRM16"/>
      <c r="FRN16"/>
      <c r="FRO16"/>
      <c r="FRP16"/>
      <c r="FRQ16"/>
      <c r="FRR16"/>
      <c r="FRS16"/>
      <c r="FRT16"/>
      <c r="FRU16"/>
      <c r="FRV16"/>
      <c r="FRW16"/>
      <c r="FRX16"/>
      <c r="FRY16"/>
      <c r="FRZ16"/>
      <c r="FSA16"/>
      <c r="FSB16"/>
      <c r="FSC16"/>
      <c r="FSD16"/>
      <c r="FSE16"/>
      <c r="FSF16"/>
      <c r="FSG16"/>
      <c r="FSH16"/>
      <c r="FSI16"/>
      <c r="FSJ16"/>
      <c r="FSK16"/>
      <c r="FSL16"/>
      <c r="FSM16"/>
      <c r="FSN16"/>
      <c r="FSO16"/>
      <c r="FSP16"/>
      <c r="FSQ16"/>
      <c r="FSR16"/>
      <c r="FSS16"/>
      <c r="FST16"/>
      <c r="FSU16"/>
      <c r="FSV16"/>
      <c r="FSW16"/>
      <c r="FSX16"/>
      <c r="FSY16"/>
      <c r="FSZ16"/>
      <c r="FTA16"/>
      <c r="FTB16"/>
      <c r="FTC16"/>
      <c r="FTD16"/>
      <c r="FTE16"/>
      <c r="FTF16"/>
      <c r="FTG16"/>
      <c r="FTH16"/>
      <c r="FTI16"/>
      <c r="FTJ16"/>
      <c r="FTK16"/>
      <c r="FTL16"/>
      <c r="FTM16"/>
      <c r="FTN16"/>
      <c r="FTO16"/>
      <c r="FTP16"/>
      <c r="FTQ16"/>
      <c r="FTR16"/>
      <c r="FTS16"/>
      <c r="FTT16"/>
      <c r="FTU16"/>
      <c r="FTV16"/>
      <c r="FTW16"/>
      <c r="FTX16"/>
      <c r="FTY16"/>
      <c r="FTZ16"/>
      <c r="FUA16"/>
      <c r="FUB16"/>
      <c r="FUC16"/>
      <c r="FUD16"/>
      <c r="FUE16"/>
      <c r="FUF16"/>
      <c r="FUG16"/>
      <c r="FUH16"/>
      <c r="FUI16"/>
      <c r="FUJ16"/>
      <c r="FUK16"/>
      <c r="FUL16"/>
      <c r="FUM16"/>
      <c r="FUN16"/>
      <c r="FUO16"/>
      <c r="FUP16"/>
      <c r="FUQ16"/>
      <c r="FUR16"/>
      <c r="FUS16"/>
      <c r="FUT16"/>
      <c r="FUU16"/>
      <c r="FUV16"/>
      <c r="FUW16"/>
      <c r="FUX16"/>
      <c r="FUY16"/>
      <c r="FUZ16"/>
      <c r="FVA16"/>
      <c r="FVB16"/>
      <c r="FVC16"/>
      <c r="FVD16"/>
      <c r="FVE16"/>
      <c r="FVF16"/>
      <c r="FVG16"/>
      <c r="FVH16"/>
      <c r="FVI16"/>
      <c r="FVJ16"/>
      <c r="FVK16"/>
      <c r="FVL16"/>
      <c r="FVM16"/>
      <c r="FVN16"/>
      <c r="FVO16"/>
      <c r="FVP16"/>
      <c r="FVQ16"/>
      <c r="FVR16"/>
      <c r="FVS16"/>
      <c r="FVT16"/>
      <c r="FVU16"/>
      <c r="FVV16"/>
      <c r="FVW16"/>
      <c r="FVX16"/>
      <c r="FVY16"/>
      <c r="FVZ16"/>
      <c r="FWA16"/>
      <c r="FWB16"/>
      <c r="FWC16"/>
      <c r="FWD16"/>
      <c r="FWE16"/>
      <c r="FWF16"/>
      <c r="FWG16"/>
      <c r="FWH16"/>
      <c r="FWI16"/>
      <c r="FWJ16"/>
      <c r="FWK16"/>
      <c r="FWL16"/>
      <c r="FWM16"/>
      <c r="FWN16"/>
      <c r="FWO16"/>
      <c r="FWP16"/>
      <c r="FWQ16"/>
      <c r="FWR16"/>
      <c r="FWS16"/>
      <c r="FWT16"/>
      <c r="FWU16"/>
      <c r="FWV16"/>
      <c r="FWW16"/>
      <c r="FWX16"/>
      <c r="FWY16"/>
      <c r="FWZ16"/>
      <c r="FXA16"/>
      <c r="FXB16"/>
      <c r="FXC16"/>
      <c r="FXD16"/>
      <c r="FXE16"/>
      <c r="FXF16"/>
      <c r="FXG16"/>
      <c r="FXH16"/>
      <c r="FXI16"/>
      <c r="FXJ16"/>
      <c r="FXK16"/>
      <c r="FXL16"/>
      <c r="FXM16"/>
      <c r="FXN16"/>
      <c r="FXO16"/>
      <c r="FXP16"/>
      <c r="FXQ16"/>
      <c r="FXR16"/>
      <c r="FXS16"/>
      <c r="FXT16"/>
      <c r="FXU16"/>
      <c r="FXV16"/>
      <c r="FXW16"/>
      <c r="FXX16"/>
      <c r="FXY16"/>
      <c r="FXZ16"/>
      <c r="FYA16"/>
      <c r="FYB16"/>
      <c r="FYC16"/>
      <c r="FYD16"/>
      <c r="FYE16"/>
      <c r="FYF16"/>
      <c r="FYG16"/>
      <c r="FYH16"/>
      <c r="FYI16"/>
      <c r="FYJ16"/>
      <c r="FYK16"/>
      <c r="FYL16"/>
      <c r="FYM16"/>
      <c r="FYN16"/>
      <c r="FYO16"/>
      <c r="FYP16"/>
      <c r="FYQ16"/>
      <c r="FYR16"/>
      <c r="FYS16"/>
      <c r="FYT16"/>
      <c r="FYU16"/>
      <c r="FYV16"/>
      <c r="FYW16"/>
      <c r="FYX16"/>
      <c r="FYY16"/>
      <c r="FYZ16"/>
      <c r="FZA16"/>
      <c r="FZB16"/>
      <c r="FZC16"/>
      <c r="FZD16"/>
      <c r="FZE16"/>
      <c r="FZF16"/>
      <c r="FZG16"/>
      <c r="FZH16"/>
      <c r="FZI16"/>
      <c r="FZJ16"/>
      <c r="FZK16"/>
      <c r="FZL16"/>
      <c r="FZM16"/>
      <c r="FZN16"/>
      <c r="FZO16"/>
      <c r="FZP16"/>
      <c r="FZQ16"/>
      <c r="FZR16"/>
      <c r="FZS16"/>
      <c r="FZT16"/>
      <c r="FZU16"/>
      <c r="FZV16"/>
      <c r="FZW16"/>
      <c r="FZX16"/>
      <c r="FZY16"/>
      <c r="FZZ16"/>
      <c r="GAA16"/>
      <c r="GAB16"/>
      <c r="GAC16"/>
      <c r="GAD16"/>
      <c r="GAE16"/>
      <c r="GAF16"/>
      <c r="GAG16"/>
      <c r="GAH16"/>
      <c r="GAI16"/>
      <c r="GAJ16"/>
      <c r="GAK16"/>
      <c r="GAL16"/>
      <c r="GAM16"/>
      <c r="GAN16"/>
      <c r="GAO16"/>
      <c r="GAP16"/>
      <c r="GAQ16"/>
      <c r="GAR16"/>
      <c r="GAS16"/>
      <c r="GAT16"/>
      <c r="GAU16"/>
      <c r="GAV16"/>
      <c r="GAW16"/>
      <c r="GAX16"/>
      <c r="GAY16"/>
      <c r="GAZ16"/>
      <c r="GBA16"/>
      <c r="GBB16"/>
      <c r="GBC16"/>
      <c r="GBD16"/>
      <c r="GBE16"/>
      <c r="GBF16"/>
      <c r="GBG16"/>
      <c r="GBH16"/>
      <c r="GBI16"/>
      <c r="GBJ16"/>
      <c r="GBK16"/>
      <c r="GBL16"/>
      <c r="GBM16"/>
      <c r="GBN16"/>
      <c r="GBO16"/>
      <c r="GBP16"/>
      <c r="GBQ16"/>
      <c r="GBR16"/>
      <c r="GBS16"/>
      <c r="GBT16"/>
      <c r="GBU16"/>
      <c r="GBV16"/>
      <c r="GBW16"/>
      <c r="GBX16"/>
      <c r="GBY16"/>
      <c r="GBZ16"/>
      <c r="GCA16"/>
      <c r="GCB16"/>
      <c r="GCC16"/>
      <c r="GCD16"/>
      <c r="GCE16"/>
      <c r="GCF16"/>
      <c r="GCG16"/>
      <c r="GCH16"/>
      <c r="GCI16"/>
      <c r="GCJ16"/>
      <c r="GCK16"/>
      <c r="GCL16"/>
      <c r="GCM16"/>
      <c r="GCN16"/>
      <c r="GCO16"/>
      <c r="GCP16"/>
      <c r="GCQ16"/>
      <c r="GCR16"/>
      <c r="GCS16"/>
      <c r="GCT16"/>
      <c r="GCU16"/>
      <c r="GCV16"/>
      <c r="GCW16"/>
      <c r="GCX16"/>
      <c r="GCY16"/>
      <c r="GCZ16"/>
      <c r="GDA16"/>
      <c r="GDB16"/>
      <c r="GDC16"/>
      <c r="GDD16"/>
      <c r="GDE16"/>
      <c r="GDF16"/>
      <c r="GDG16"/>
      <c r="GDH16"/>
      <c r="GDI16"/>
      <c r="GDJ16"/>
      <c r="GDK16"/>
      <c r="GDL16"/>
      <c r="GDM16"/>
      <c r="GDN16"/>
      <c r="GDO16"/>
      <c r="GDP16"/>
      <c r="GDQ16"/>
      <c r="GDR16"/>
      <c r="GDS16"/>
      <c r="GDT16"/>
      <c r="GDU16"/>
      <c r="GDV16"/>
      <c r="GDW16"/>
      <c r="GDX16"/>
      <c r="GDY16"/>
      <c r="GDZ16"/>
      <c r="GEA16"/>
      <c r="GEB16"/>
      <c r="GEC16"/>
      <c r="GED16"/>
      <c r="GEE16"/>
      <c r="GEF16"/>
      <c r="GEG16"/>
      <c r="GEH16"/>
      <c r="GEI16"/>
      <c r="GEJ16"/>
      <c r="GEK16"/>
      <c r="GEL16"/>
      <c r="GEM16"/>
      <c r="GEN16"/>
      <c r="GEO16"/>
      <c r="GEP16"/>
      <c r="GEQ16"/>
      <c r="GER16"/>
      <c r="GES16"/>
      <c r="GET16"/>
      <c r="GEU16"/>
      <c r="GEV16"/>
      <c r="GEW16"/>
      <c r="GEX16"/>
      <c r="GEY16"/>
      <c r="GEZ16"/>
      <c r="GFA16"/>
      <c r="GFB16"/>
      <c r="GFC16"/>
      <c r="GFD16"/>
      <c r="GFE16"/>
      <c r="GFF16"/>
      <c r="GFG16"/>
      <c r="GFH16"/>
      <c r="GFI16"/>
      <c r="GFJ16"/>
      <c r="GFK16"/>
      <c r="GFL16"/>
      <c r="GFM16"/>
      <c r="GFN16"/>
      <c r="GFO16"/>
      <c r="GFP16"/>
      <c r="GFQ16"/>
      <c r="GFR16"/>
      <c r="GFS16"/>
      <c r="GFT16"/>
      <c r="GFU16"/>
      <c r="GFV16"/>
      <c r="GFW16"/>
      <c r="GFX16"/>
      <c r="GFY16"/>
      <c r="GFZ16"/>
      <c r="GGA16"/>
      <c r="GGB16"/>
      <c r="GGC16"/>
      <c r="GGD16"/>
      <c r="GGE16"/>
      <c r="GGF16"/>
      <c r="GGG16"/>
      <c r="GGH16"/>
      <c r="GGI16"/>
      <c r="GGJ16"/>
      <c r="GGK16"/>
      <c r="GGL16"/>
      <c r="GGM16"/>
      <c r="GGN16"/>
      <c r="GGO16"/>
      <c r="GGP16"/>
      <c r="GGQ16"/>
      <c r="GGR16"/>
      <c r="GGS16"/>
      <c r="GGT16"/>
      <c r="GGU16"/>
      <c r="GGV16"/>
      <c r="GGW16"/>
      <c r="GGX16"/>
      <c r="GGY16"/>
      <c r="GGZ16"/>
      <c r="GHA16"/>
      <c r="GHB16"/>
      <c r="GHC16"/>
      <c r="GHD16"/>
      <c r="GHE16"/>
      <c r="GHF16"/>
      <c r="GHG16"/>
      <c r="GHH16"/>
      <c r="GHI16"/>
      <c r="GHJ16"/>
      <c r="GHK16"/>
      <c r="GHL16"/>
      <c r="GHM16"/>
      <c r="GHN16"/>
      <c r="GHO16"/>
      <c r="GHP16"/>
      <c r="GHQ16"/>
      <c r="GHR16"/>
      <c r="GHS16"/>
      <c r="GHT16"/>
      <c r="GHU16"/>
      <c r="GHV16"/>
      <c r="GHW16"/>
      <c r="GHX16"/>
      <c r="GHY16"/>
      <c r="GHZ16"/>
      <c r="GIA16"/>
      <c r="GIB16"/>
      <c r="GIC16"/>
      <c r="GID16"/>
      <c r="GIE16"/>
      <c r="GIF16"/>
      <c r="GIG16"/>
      <c r="GIH16"/>
      <c r="GII16"/>
      <c r="GIJ16"/>
      <c r="GIK16"/>
      <c r="GIL16"/>
      <c r="GIM16"/>
      <c r="GIN16"/>
      <c r="GIO16"/>
      <c r="GIP16"/>
      <c r="GIQ16"/>
      <c r="GIR16"/>
      <c r="GIS16"/>
      <c r="GIT16"/>
      <c r="GIU16"/>
      <c r="GIV16"/>
      <c r="GIW16"/>
      <c r="GIX16"/>
      <c r="GIY16"/>
      <c r="GIZ16"/>
      <c r="GJA16"/>
      <c r="GJB16"/>
      <c r="GJC16"/>
      <c r="GJD16"/>
      <c r="GJE16"/>
      <c r="GJF16"/>
      <c r="GJG16"/>
      <c r="GJH16"/>
      <c r="GJI16"/>
      <c r="GJJ16"/>
      <c r="GJK16"/>
      <c r="GJL16"/>
      <c r="GJM16"/>
      <c r="GJN16"/>
      <c r="GJO16"/>
      <c r="GJP16"/>
      <c r="GJQ16"/>
      <c r="GJR16"/>
      <c r="GJS16"/>
      <c r="GJT16"/>
      <c r="GJU16"/>
      <c r="GJV16"/>
      <c r="GJW16"/>
      <c r="GJX16"/>
      <c r="GJY16"/>
      <c r="GJZ16"/>
      <c r="GKA16"/>
      <c r="GKB16"/>
      <c r="GKC16"/>
      <c r="GKD16"/>
      <c r="GKE16"/>
      <c r="GKF16"/>
      <c r="GKG16"/>
      <c r="GKH16"/>
      <c r="GKI16"/>
      <c r="GKJ16"/>
      <c r="GKK16"/>
      <c r="GKL16"/>
      <c r="GKM16"/>
      <c r="GKN16"/>
      <c r="GKO16"/>
      <c r="GKP16"/>
      <c r="GKQ16"/>
      <c r="GKR16"/>
      <c r="GKS16"/>
      <c r="GKT16"/>
      <c r="GKU16"/>
      <c r="GKV16"/>
      <c r="GKW16"/>
      <c r="GKX16"/>
      <c r="GKY16"/>
      <c r="GKZ16"/>
      <c r="GLA16"/>
      <c r="GLB16"/>
      <c r="GLC16"/>
      <c r="GLD16"/>
      <c r="GLE16"/>
      <c r="GLF16"/>
      <c r="GLG16"/>
      <c r="GLH16"/>
      <c r="GLI16"/>
      <c r="GLJ16"/>
      <c r="GLK16"/>
      <c r="GLL16"/>
      <c r="GLM16"/>
      <c r="GLN16"/>
      <c r="GLO16"/>
      <c r="GLP16"/>
      <c r="GLQ16"/>
      <c r="GLR16"/>
      <c r="GLS16"/>
      <c r="GLT16"/>
      <c r="GLU16"/>
      <c r="GLV16"/>
      <c r="GLW16"/>
      <c r="GLX16"/>
      <c r="GLY16"/>
      <c r="GLZ16"/>
      <c r="GMA16"/>
      <c r="GMB16"/>
      <c r="GMC16"/>
      <c r="GMD16"/>
      <c r="GME16"/>
      <c r="GMF16"/>
      <c r="GMG16"/>
      <c r="GMH16"/>
      <c r="GMI16"/>
      <c r="GMJ16"/>
      <c r="GMK16"/>
      <c r="GML16"/>
      <c r="GMM16"/>
      <c r="GMN16"/>
      <c r="GMO16"/>
      <c r="GMP16"/>
      <c r="GMQ16"/>
      <c r="GMR16"/>
      <c r="GMS16"/>
      <c r="GMT16"/>
      <c r="GMU16"/>
      <c r="GMV16"/>
      <c r="GMW16"/>
      <c r="GMX16"/>
      <c r="GMY16"/>
      <c r="GMZ16"/>
      <c r="GNA16"/>
      <c r="GNB16"/>
      <c r="GNC16"/>
      <c r="GND16"/>
      <c r="GNE16"/>
      <c r="GNF16"/>
      <c r="GNG16"/>
      <c r="GNH16"/>
      <c r="GNI16"/>
      <c r="GNJ16"/>
      <c r="GNK16"/>
      <c r="GNL16"/>
      <c r="GNM16"/>
      <c r="GNN16"/>
      <c r="GNO16"/>
      <c r="GNP16"/>
      <c r="GNQ16"/>
      <c r="GNR16"/>
      <c r="GNS16"/>
      <c r="GNT16"/>
      <c r="GNU16"/>
      <c r="GNV16"/>
      <c r="GNW16"/>
      <c r="GNX16"/>
      <c r="GNY16"/>
      <c r="GNZ16"/>
      <c r="GOA16"/>
      <c r="GOB16"/>
      <c r="GOC16"/>
      <c r="GOD16"/>
      <c r="GOE16"/>
      <c r="GOF16"/>
      <c r="GOG16"/>
      <c r="GOH16"/>
      <c r="GOI16"/>
      <c r="GOJ16"/>
      <c r="GOK16"/>
      <c r="GOL16"/>
      <c r="GOM16"/>
      <c r="GON16"/>
      <c r="GOO16"/>
      <c r="GOP16"/>
      <c r="GOQ16"/>
      <c r="GOR16"/>
      <c r="GOS16"/>
      <c r="GOT16"/>
      <c r="GOU16"/>
      <c r="GOV16"/>
      <c r="GOW16"/>
      <c r="GOX16"/>
      <c r="GOY16"/>
      <c r="GOZ16"/>
      <c r="GPA16"/>
      <c r="GPB16"/>
      <c r="GPC16"/>
      <c r="GPD16"/>
      <c r="GPE16"/>
      <c r="GPF16"/>
      <c r="GPG16"/>
      <c r="GPH16"/>
      <c r="GPI16"/>
      <c r="GPJ16"/>
      <c r="GPK16"/>
      <c r="GPL16"/>
      <c r="GPM16"/>
      <c r="GPN16"/>
      <c r="GPO16"/>
      <c r="GPP16"/>
      <c r="GPQ16"/>
      <c r="GPR16"/>
      <c r="GPS16"/>
      <c r="GPT16"/>
      <c r="GPU16"/>
      <c r="GPV16"/>
      <c r="GPW16"/>
      <c r="GPX16"/>
      <c r="GPY16"/>
      <c r="GPZ16"/>
      <c r="GQA16"/>
      <c r="GQB16"/>
      <c r="GQC16"/>
      <c r="GQD16"/>
      <c r="GQE16"/>
      <c r="GQF16"/>
      <c r="GQG16"/>
      <c r="GQH16"/>
      <c r="GQI16"/>
      <c r="GQJ16"/>
      <c r="GQK16"/>
      <c r="GQL16"/>
      <c r="GQM16"/>
      <c r="GQN16"/>
      <c r="GQO16"/>
      <c r="GQP16"/>
      <c r="GQQ16"/>
      <c r="GQR16"/>
      <c r="GQS16"/>
      <c r="GQT16"/>
      <c r="GQU16"/>
      <c r="GQV16"/>
      <c r="GQW16"/>
      <c r="GQX16"/>
      <c r="GQY16"/>
      <c r="GQZ16"/>
      <c r="GRA16"/>
      <c r="GRB16"/>
      <c r="GRC16"/>
      <c r="GRD16"/>
      <c r="GRE16"/>
      <c r="GRF16"/>
      <c r="GRG16"/>
      <c r="GRH16"/>
      <c r="GRI16"/>
      <c r="GRJ16"/>
      <c r="GRK16"/>
      <c r="GRL16"/>
      <c r="GRM16"/>
      <c r="GRN16"/>
      <c r="GRO16"/>
      <c r="GRP16"/>
      <c r="GRQ16"/>
      <c r="GRR16"/>
      <c r="GRS16"/>
      <c r="GRT16"/>
      <c r="GRU16"/>
      <c r="GRV16"/>
      <c r="GRW16"/>
      <c r="GRX16"/>
      <c r="GRY16"/>
      <c r="GRZ16"/>
      <c r="GSA16"/>
      <c r="GSB16"/>
      <c r="GSC16"/>
      <c r="GSD16"/>
      <c r="GSE16"/>
      <c r="GSF16"/>
      <c r="GSG16"/>
      <c r="GSH16"/>
      <c r="GSI16"/>
      <c r="GSJ16"/>
      <c r="GSK16"/>
      <c r="GSL16"/>
      <c r="GSM16"/>
      <c r="GSN16"/>
      <c r="GSO16"/>
      <c r="GSP16"/>
      <c r="GSQ16"/>
      <c r="GSR16"/>
      <c r="GSS16"/>
      <c r="GST16"/>
      <c r="GSU16"/>
      <c r="GSV16"/>
      <c r="GSW16"/>
      <c r="GSX16"/>
      <c r="GSY16"/>
      <c r="GSZ16"/>
      <c r="GTA16"/>
      <c r="GTB16"/>
      <c r="GTC16"/>
      <c r="GTD16"/>
      <c r="GTE16"/>
      <c r="GTF16"/>
      <c r="GTG16"/>
      <c r="GTH16"/>
      <c r="GTI16"/>
      <c r="GTJ16"/>
      <c r="GTK16"/>
      <c r="GTL16"/>
      <c r="GTM16"/>
      <c r="GTN16"/>
      <c r="GTO16"/>
      <c r="GTP16"/>
      <c r="GTQ16"/>
      <c r="GTR16"/>
      <c r="GTS16"/>
      <c r="GTT16"/>
      <c r="GTU16"/>
      <c r="GTV16"/>
      <c r="GTW16"/>
      <c r="GTX16"/>
      <c r="GTY16"/>
      <c r="GTZ16"/>
      <c r="GUA16"/>
      <c r="GUB16"/>
      <c r="GUC16"/>
      <c r="GUD16"/>
      <c r="GUE16"/>
      <c r="GUF16"/>
      <c r="GUG16"/>
      <c r="GUH16"/>
      <c r="GUI16"/>
      <c r="GUJ16"/>
      <c r="GUK16"/>
      <c r="GUL16"/>
      <c r="GUM16"/>
      <c r="GUN16"/>
      <c r="GUO16"/>
      <c r="GUP16"/>
      <c r="GUQ16"/>
      <c r="GUR16"/>
      <c r="GUS16"/>
      <c r="GUT16"/>
      <c r="GUU16"/>
      <c r="GUV16"/>
      <c r="GUW16"/>
      <c r="GUX16"/>
      <c r="GUY16"/>
      <c r="GUZ16"/>
      <c r="GVA16"/>
      <c r="GVB16"/>
      <c r="GVC16"/>
      <c r="GVD16"/>
      <c r="GVE16"/>
      <c r="GVF16"/>
      <c r="GVG16"/>
      <c r="GVH16"/>
      <c r="GVI16"/>
      <c r="GVJ16"/>
      <c r="GVK16"/>
      <c r="GVL16"/>
      <c r="GVM16"/>
      <c r="GVN16"/>
      <c r="GVO16"/>
      <c r="GVP16"/>
      <c r="GVQ16"/>
      <c r="GVR16"/>
      <c r="GVS16"/>
      <c r="GVT16"/>
      <c r="GVU16"/>
      <c r="GVV16"/>
      <c r="GVW16"/>
      <c r="GVX16"/>
      <c r="GVY16"/>
      <c r="GVZ16"/>
      <c r="GWA16"/>
      <c r="GWB16"/>
      <c r="GWC16"/>
      <c r="GWD16"/>
      <c r="GWE16"/>
      <c r="GWF16"/>
      <c r="GWG16"/>
      <c r="GWH16"/>
      <c r="GWI16"/>
      <c r="GWJ16"/>
      <c r="GWK16"/>
      <c r="GWL16"/>
      <c r="GWM16"/>
      <c r="GWN16"/>
      <c r="GWO16"/>
      <c r="GWP16"/>
      <c r="GWQ16"/>
      <c r="GWR16"/>
      <c r="GWS16"/>
      <c r="GWT16"/>
      <c r="GWU16"/>
      <c r="GWV16"/>
      <c r="GWW16"/>
      <c r="GWX16"/>
      <c r="GWY16"/>
      <c r="GWZ16"/>
      <c r="GXA16"/>
      <c r="GXB16"/>
      <c r="GXC16"/>
      <c r="GXD16"/>
      <c r="GXE16"/>
      <c r="GXF16"/>
      <c r="GXG16"/>
      <c r="GXH16"/>
      <c r="GXI16"/>
      <c r="GXJ16"/>
      <c r="GXK16"/>
      <c r="GXL16"/>
      <c r="GXM16"/>
      <c r="GXN16"/>
      <c r="GXO16"/>
      <c r="GXP16"/>
      <c r="GXQ16"/>
      <c r="GXR16"/>
      <c r="GXS16"/>
      <c r="GXT16"/>
      <c r="GXU16"/>
      <c r="GXV16"/>
      <c r="GXW16"/>
      <c r="GXX16"/>
      <c r="GXY16"/>
      <c r="GXZ16"/>
      <c r="GYA16"/>
      <c r="GYB16"/>
      <c r="GYC16"/>
      <c r="GYD16"/>
      <c r="GYE16"/>
      <c r="GYF16"/>
      <c r="GYG16"/>
      <c r="GYH16"/>
      <c r="GYI16"/>
      <c r="GYJ16"/>
      <c r="GYK16"/>
      <c r="GYL16"/>
      <c r="GYM16"/>
      <c r="GYN16"/>
      <c r="GYO16"/>
      <c r="GYP16"/>
      <c r="GYQ16"/>
      <c r="GYR16"/>
      <c r="GYS16"/>
      <c r="GYT16"/>
      <c r="GYU16"/>
      <c r="GYV16"/>
      <c r="GYW16"/>
      <c r="GYX16"/>
      <c r="GYY16"/>
      <c r="GYZ16"/>
      <c r="GZA16"/>
      <c r="GZB16"/>
      <c r="GZC16"/>
      <c r="GZD16"/>
      <c r="GZE16"/>
      <c r="GZF16"/>
      <c r="GZG16"/>
      <c r="GZH16"/>
      <c r="GZI16"/>
      <c r="GZJ16"/>
      <c r="GZK16"/>
      <c r="GZL16"/>
      <c r="GZM16"/>
      <c r="GZN16"/>
      <c r="GZO16"/>
      <c r="GZP16"/>
      <c r="GZQ16"/>
      <c r="GZR16"/>
      <c r="GZS16"/>
      <c r="GZT16"/>
      <c r="GZU16"/>
      <c r="GZV16"/>
      <c r="GZW16"/>
      <c r="GZX16"/>
      <c r="GZY16"/>
      <c r="GZZ16"/>
      <c r="HAA16"/>
      <c r="HAB16"/>
      <c r="HAC16"/>
      <c r="HAD16"/>
      <c r="HAE16"/>
      <c r="HAF16"/>
      <c r="HAG16"/>
      <c r="HAH16"/>
      <c r="HAI16"/>
      <c r="HAJ16"/>
      <c r="HAK16"/>
      <c r="HAL16"/>
      <c r="HAM16"/>
      <c r="HAN16"/>
      <c r="HAO16"/>
      <c r="HAP16"/>
      <c r="HAQ16"/>
      <c r="HAR16"/>
      <c r="HAS16"/>
      <c r="HAT16"/>
      <c r="HAU16"/>
      <c r="HAV16"/>
      <c r="HAW16"/>
      <c r="HAX16"/>
      <c r="HAY16"/>
      <c r="HAZ16"/>
      <c r="HBA16"/>
      <c r="HBB16"/>
      <c r="HBC16"/>
      <c r="HBD16"/>
      <c r="HBE16"/>
      <c r="HBF16"/>
      <c r="HBG16"/>
      <c r="HBH16"/>
      <c r="HBI16"/>
      <c r="HBJ16"/>
      <c r="HBK16"/>
      <c r="HBL16"/>
      <c r="HBM16"/>
      <c r="HBN16"/>
      <c r="HBO16"/>
      <c r="HBP16"/>
      <c r="HBQ16"/>
      <c r="HBR16"/>
      <c r="HBS16"/>
      <c r="HBT16"/>
      <c r="HBU16"/>
      <c r="HBV16"/>
      <c r="HBW16"/>
      <c r="HBX16"/>
      <c r="HBY16"/>
      <c r="HBZ16"/>
      <c r="HCA16"/>
      <c r="HCB16"/>
      <c r="HCC16"/>
      <c r="HCD16"/>
      <c r="HCE16"/>
      <c r="HCF16"/>
      <c r="HCG16"/>
      <c r="HCH16"/>
      <c r="HCI16"/>
      <c r="HCJ16"/>
      <c r="HCK16"/>
      <c r="HCL16"/>
      <c r="HCM16"/>
      <c r="HCN16"/>
      <c r="HCO16"/>
      <c r="HCP16"/>
      <c r="HCQ16"/>
      <c r="HCR16"/>
      <c r="HCS16"/>
      <c r="HCT16"/>
      <c r="HCU16"/>
      <c r="HCV16"/>
      <c r="HCW16"/>
      <c r="HCX16"/>
      <c r="HCY16"/>
      <c r="HCZ16"/>
      <c r="HDA16"/>
      <c r="HDB16"/>
      <c r="HDC16"/>
      <c r="HDD16"/>
      <c r="HDE16"/>
      <c r="HDF16"/>
      <c r="HDG16"/>
      <c r="HDH16"/>
      <c r="HDI16"/>
      <c r="HDJ16"/>
      <c r="HDK16"/>
      <c r="HDL16"/>
      <c r="HDM16"/>
      <c r="HDN16"/>
      <c r="HDO16"/>
      <c r="HDP16"/>
      <c r="HDQ16"/>
      <c r="HDR16"/>
      <c r="HDS16"/>
      <c r="HDT16"/>
      <c r="HDU16"/>
      <c r="HDV16"/>
      <c r="HDW16"/>
      <c r="HDX16"/>
      <c r="HDY16"/>
      <c r="HDZ16"/>
      <c r="HEA16"/>
      <c r="HEB16"/>
      <c r="HEC16"/>
      <c r="HED16"/>
      <c r="HEE16"/>
      <c r="HEF16"/>
      <c r="HEG16"/>
      <c r="HEH16"/>
      <c r="HEI16"/>
      <c r="HEJ16"/>
      <c r="HEK16"/>
      <c r="HEL16"/>
      <c r="HEM16"/>
      <c r="HEN16"/>
      <c r="HEO16"/>
      <c r="HEP16"/>
      <c r="HEQ16"/>
      <c r="HER16"/>
      <c r="HES16"/>
      <c r="HET16"/>
      <c r="HEU16"/>
      <c r="HEV16"/>
      <c r="HEW16"/>
      <c r="HEX16"/>
      <c r="HEY16"/>
      <c r="HEZ16"/>
      <c r="HFA16"/>
      <c r="HFB16"/>
      <c r="HFC16"/>
      <c r="HFD16"/>
      <c r="HFE16"/>
      <c r="HFF16"/>
      <c r="HFG16"/>
      <c r="HFH16"/>
      <c r="HFI16"/>
      <c r="HFJ16"/>
      <c r="HFK16"/>
      <c r="HFL16"/>
      <c r="HFM16"/>
      <c r="HFN16"/>
      <c r="HFO16"/>
      <c r="HFP16"/>
      <c r="HFQ16"/>
      <c r="HFR16"/>
      <c r="HFS16"/>
      <c r="HFT16"/>
      <c r="HFU16"/>
      <c r="HFV16"/>
      <c r="HFW16"/>
      <c r="HFX16"/>
      <c r="HFY16"/>
      <c r="HFZ16"/>
      <c r="HGA16"/>
      <c r="HGB16"/>
      <c r="HGC16"/>
      <c r="HGD16"/>
      <c r="HGE16"/>
      <c r="HGF16"/>
      <c r="HGG16"/>
      <c r="HGH16"/>
      <c r="HGI16"/>
      <c r="HGJ16"/>
      <c r="HGK16"/>
      <c r="HGL16"/>
      <c r="HGM16"/>
      <c r="HGN16"/>
      <c r="HGO16"/>
      <c r="HGP16"/>
      <c r="HGQ16"/>
      <c r="HGR16"/>
      <c r="HGS16"/>
      <c r="HGT16"/>
      <c r="HGU16"/>
      <c r="HGV16"/>
      <c r="HGW16"/>
      <c r="HGX16"/>
      <c r="HGY16"/>
      <c r="HGZ16"/>
      <c r="HHA16"/>
      <c r="HHB16"/>
      <c r="HHC16"/>
      <c r="HHD16"/>
      <c r="HHE16"/>
      <c r="HHF16"/>
      <c r="HHG16"/>
      <c r="HHH16"/>
      <c r="HHI16"/>
      <c r="HHJ16"/>
      <c r="HHK16"/>
      <c r="HHL16"/>
      <c r="HHM16"/>
      <c r="HHN16"/>
      <c r="HHO16"/>
      <c r="HHP16"/>
      <c r="HHQ16"/>
      <c r="HHR16"/>
      <c r="HHS16"/>
      <c r="HHT16"/>
      <c r="HHU16"/>
      <c r="HHV16"/>
      <c r="HHW16"/>
      <c r="HHX16"/>
      <c r="HHY16"/>
      <c r="HHZ16"/>
      <c r="HIA16"/>
      <c r="HIB16"/>
      <c r="HIC16"/>
      <c r="HID16"/>
      <c r="HIE16"/>
      <c r="HIF16"/>
      <c r="HIG16"/>
      <c r="HIH16"/>
      <c r="HII16"/>
      <c r="HIJ16"/>
      <c r="HIK16"/>
      <c r="HIL16"/>
      <c r="HIM16"/>
      <c r="HIN16"/>
      <c r="HIO16"/>
      <c r="HIP16"/>
      <c r="HIQ16"/>
      <c r="HIR16"/>
      <c r="HIS16"/>
      <c r="HIT16"/>
      <c r="HIU16"/>
      <c r="HIV16"/>
      <c r="HIW16"/>
      <c r="HIX16"/>
      <c r="HIY16"/>
      <c r="HIZ16"/>
      <c r="HJA16"/>
      <c r="HJB16"/>
      <c r="HJC16"/>
      <c r="HJD16"/>
      <c r="HJE16"/>
      <c r="HJF16"/>
      <c r="HJG16"/>
      <c r="HJH16"/>
      <c r="HJI16"/>
      <c r="HJJ16"/>
      <c r="HJK16"/>
      <c r="HJL16"/>
      <c r="HJM16"/>
      <c r="HJN16"/>
      <c r="HJO16"/>
      <c r="HJP16"/>
      <c r="HJQ16"/>
      <c r="HJR16"/>
      <c r="HJS16"/>
      <c r="HJT16"/>
      <c r="HJU16"/>
      <c r="HJV16"/>
      <c r="HJW16"/>
      <c r="HJX16"/>
      <c r="HJY16"/>
      <c r="HJZ16"/>
      <c r="HKA16"/>
      <c r="HKB16"/>
      <c r="HKC16"/>
      <c r="HKD16"/>
      <c r="HKE16"/>
      <c r="HKF16"/>
      <c r="HKG16"/>
      <c r="HKH16"/>
      <c r="HKI16"/>
      <c r="HKJ16"/>
      <c r="HKK16"/>
      <c r="HKL16"/>
      <c r="HKM16"/>
      <c r="HKN16"/>
      <c r="HKO16"/>
      <c r="HKP16"/>
      <c r="HKQ16"/>
      <c r="HKR16"/>
      <c r="HKS16"/>
      <c r="HKT16"/>
      <c r="HKU16"/>
      <c r="HKV16"/>
      <c r="HKW16"/>
      <c r="HKX16"/>
      <c r="HKY16"/>
      <c r="HKZ16"/>
      <c r="HLA16"/>
      <c r="HLB16"/>
      <c r="HLC16"/>
      <c r="HLD16"/>
      <c r="HLE16"/>
      <c r="HLF16"/>
      <c r="HLG16"/>
      <c r="HLH16"/>
      <c r="HLI16"/>
      <c r="HLJ16"/>
      <c r="HLK16"/>
      <c r="HLL16"/>
      <c r="HLM16"/>
      <c r="HLN16"/>
      <c r="HLO16"/>
      <c r="HLP16"/>
      <c r="HLQ16"/>
      <c r="HLR16"/>
      <c r="HLS16"/>
      <c r="HLT16"/>
      <c r="HLU16"/>
      <c r="HLV16"/>
      <c r="HLW16"/>
      <c r="HLX16"/>
      <c r="HLY16"/>
      <c r="HLZ16"/>
      <c r="HMA16"/>
      <c r="HMB16"/>
      <c r="HMC16"/>
      <c r="HMD16"/>
      <c r="HME16"/>
      <c r="HMF16"/>
      <c r="HMG16"/>
      <c r="HMH16"/>
      <c r="HMI16"/>
      <c r="HMJ16"/>
      <c r="HMK16"/>
      <c r="HML16"/>
      <c r="HMM16"/>
      <c r="HMN16"/>
      <c r="HMO16"/>
      <c r="HMP16"/>
      <c r="HMQ16"/>
      <c r="HMR16"/>
      <c r="HMS16"/>
      <c r="HMT16"/>
      <c r="HMU16"/>
      <c r="HMV16"/>
      <c r="HMW16"/>
      <c r="HMX16"/>
      <c r="HMY16"/>
      <c r="HMZ16"/>
      <c r="HNA16"/>
      <c r="HNB16"/>
      <c r="HNC16"/>
      <c r="HND16"/>
      <c r="HNE16"/>
      <c r="HNF16"/>
      <c r="HNG16"/>
      <c r="HNH16"/>
      <c r="HNI16"/>
      <c r="HNJ16"/>
      <c r="HNK16"/>
      <c r="HNL16"/>
      <c r="HNM16"/>
      <c r="HNN16"/>
      <c r="HNO16"/>
      <c r="HNP16"/>
      <c r="HNQ16"/>
      <c r="HNR16"/>
      <c r="HNS16"/>
      <c r="HNT16"/>
      <c r="HNU16"/>
      <c r="HNV16"/>
      <c r="HNW16"/>
      <c r="HNX16"/>
      <c r="HNY16"/>
      <c r="HNZ16"/>
      <c r="HOA16"/>
      <c r="HOB16"/>
      <c r="HOC16"/>
      <c r="HOD16"/>
      <c r="HOE16"/>
      <c r="HOF16"/>
      <c r="HOG16"/>
      <c r="HOH16"/>
      <c r="HOI16"/>
      <c r="HOJ16"/>
      <c r="HOK16"/>
      <c r="HOL16"/>
      <c r="HOM16"/>
      <c r="HON16"/>
      <c r="HOO16"/>
      <c r="HOP16"/>
      <c r="HOQ16"/>
      <c r="HOR16"/>
      <c r="HOS16"/>
      <c r="HOT16"/>
      <c r="HOU16"/>
      <c r="HOV16"/>
      <c r="HOW16"/>
      <c r="HOX16"/>
      <c r="HOY16"/>
      <c r="HOZ16"/>
      <c r="HPA16"/>
      <c r="HPB16"/>
      <c r="HPC16"/>
      <c r="HPD16"/>
      <c r="HPE16"/>
      <c r="HPF16"/>
      <c r="HPG16"/>
      <c r="HPH16"/>
      <c r="HPI16"/>
      <c r="HPJ16"/>
      <c r="HPK16"/>
      <c r="HPL16"/>
      <c r="HPM16"/>
      <c r="HPN16"/>
      <c r="HPO16"/>
      <c r="HPP16"/>
      <c r="HPQ16"/>
      <c r="HPR16"/>
      <c r="HPS16"/>
      <c r="HPT16"/>
      <c r="HPU16"/>
      <c r="HPV16"/>
      <c r="HPW16"/>
      <c r="HPX16"/>
      <c r="HPY16"/>
      <c r="HPZ16"/>
      <c r="HQA16"/>
      <c r="HQB16"/>
      <c r="HQC16"/>
      <c r="HQD16"/>
      <c r="HQE16"/>
      <c r="HQF16"/>
      <c r="HQG16"/>
      <c r="HQH16"/>
      <c r="HQI16"/>
      <c r="HQJ16"/>
      <c r="HQK16"/>
      <c r="HQL16"/>
      <c r="HQM16"/>
      <c r="HQN16"/>
      <c r="HQO16"/>
      <c r="HQP16"/>
      <c r="HQQ16"/>
      <c r="HQR16"/>
      <c r="HQS16"/>
      <c r="HQT16"/>
      <c r="HQU16"/>
      <c r="HQV16"/>
      <c r="HQW16"/>
      <c r="HQX16"/>
      <c r="HQY16"/>
      <c r="HQZ16"/>
      <c r="HRA16"/>
      <c r="HRB16"/>
      <c r="HRC16"/>
      <c r="HRD16"/>
      <c r="HRE16"/>
      <c r="HRF16"/>
      <c r="HRG16"/>
      <c r="HRH16"/>
      <c r="HRI16"/>
      <c r="HRJ16"/>
      <c r="HRK16"/>
      <c r="HRL16"/>
      <c r="HRM16"/>
      <c r="HRN16"/>
      <c r="HRO16"/>
      <c r="HRP16"/>
      <c r="HRQ16"/>
      <c r="HRR16"/>
      <c r="HRS16"/>
      <c r="HRT16"/>
      <c r="HRU16"/>
      <c r="HRV16"/>
      <c r="HRW16"/>
      <c r="HRX16"/>
      <c r="HRY16"/>
      <c r="HRZ16"/>
      <c r="HSA16"/>
      <c r="HSB16"/>
      <c r="HSC16"/>
      <c r="HSD16"/>
      <c r="HSE16"/>
      <c r="HSF16"/>
      <c r="HSG16"/>
      <c r="HSH16"/>
      <c r="HSI16"/>
      <c r="HSJ16"/>
      <c r="HSK16"/>
      <c r="HSL16"/>
      <c r="HSM16"/>
      <c r="HSN16"/>
      <c r="HSO16"/>
      <c r="HSP16"/>
      <c r="HSQ16"/>
      <c r="HSR16"/>
      <c r="HSS16"/>
      <c r="HST16"/>
      <c r="HSU16"/>
      <c r="HSV16"/>
      <c r="HSW16"/>
      <c r="HSX16"/>
      <c r="HSY16"/>
      <c r="HSZ16"/>
      <c r="HTA16"/>
      <c r="HTB16"/>
      <c r="HTC16"/>
      <c r="HTD16"/>
      <c r="HTE16"/>
      <c r="HTF16"/>
      <c r="HTG16"/>
      <c r="HTH16"/>
      <c r="HTI16"/>
      <c r="HTJ16"/>
      <c r="HTK16"/>
      <c r="HTL16"/>
      <c r="HTM16"/>
      <c r="HTN16"/>
      <c r="HTO16"/>
      <c r="HTP16"/>
      <c r="HTQ16"/>
      <c r="HTR16"/>
      <c r="HTS16"/>
      <c r="HTT16"/>
      <c r="HTU16"/>
      <c r="HTV16"/>
      <c r="HTW16"/>
      <c r="HTX16"/>
      <c r="HTY16"/>
      <c r="HTZ16"/>
      <c r="HUA16"/>
      <c r="HUB16"/>
      <c r="HUC16"/>
      <c r="HUD16"/>
      <c r="HUE16"/>
      <c r="HUF16"/>
      <c r="HUG16"/>
      <c r="HUH16"/>
      <c r="HUI16"/>
      <c r="HUJ16"/>
      <c r="HUK16"/>
      <c r="HUL16"/>
      <c r="HUM16"/>
      <c r="HUN16"/>
      <c r="HUO16"/>
      <c r="HUP16"/>
      <c r="HUQ16"/>
      <c r="HUR16"/>
      <c r="HUS16"/>
      <c r="HUT16"/>
      <c r="HUU16"/>
      <c r="HUV16"/>
      <c r="HUW16"/>
      <c r="HUX16"/>
      <c r="HUY16"/>
      <c r="HUZ16"/>
      <c r="HVA16"/>
      <c r="HVB16"/>
      <c r="HVC16"/>
      <c r="HVD16"/>
      <c r="HVE16"/>
      <c r="HVF16"/>
      <c r="HVG16"/>
      <c r="HVH16"/>
      <c r="HVI16"/>
      <c r="HVJ16"/>
      <c r="HVK16"/>
      <c r="HVL16"/>
      <c r="HVM16"/>
      <c r="HVN16"/>
      <c r="HVO16"/>
      <c r="HVP16"/>
      <c r="HVQ16"/>
      <c r="HVR16"/>
      <c r="HVS16"/>
      <c r="HVT16"/>
      <c r="HVU16"/>
      <c r="HVV16"/>
      <c r="HVW16"/>
      <c r="HVX16"/>
      <c r="HVY16"/>
      <c r="HVZ16"/>
      <c r="HWA16"/>
      <c r="HWB16"/>
      <c r="HWC16"/>
      <c r="HWD16"/>
      <c r="HWE16"/>
      <c r="HWF16"/>
      <c r="HWG16"/>
      <c r="HWH16"/>
      <c r="HWI16"/>
      <c r="HWJ16"/>
      <c r="HWK16"/>
      <c r="HWL16"/>
      <c r="HWM16"/>
      <c r="HWN16"/>
      <c r="HWO16"/>
      <c r="HWP16"/>
      <c r="HWQ16"/>
      <c r="HWR16"/>
      <c r="HWS16"/>
      <c r="HWT16"/>
      <c r="HWU16"/>
      <c r="HWV16"/>
      <c r="HWW16"/>
      <c r="HWX16"/>
      <c r="HWY16"/>
      <c r="HWZ16"/>
      <c r="HXA16"/>
      <c r="HXB16"/>
      <c r="HXC16"/>
      <c r="HXD16"/>
      <c r="HXE16"/>
      <c r="HXF16"/>
      <c r="HXG16"/>
      <c r="HXH16"/>
      <c r="HXI16"/>
      <c r="HXJ16"/>
      <c r="HXK16"/>
      <c r="HXL16"/>
      <c r="HXM16"/>
      <c r="HXN16"/>
      <c r="HXO16"/>
      <c r="HXP16"/>
      <c r="HXQ16"/>
      <c r="HXR16"/>
      <c r="HXS16"/>
      <c r="HXT16"/>
      <c r="HXU16"/>
      <c r="HXV16"/>
      <c r="HXW16"/>
      <c r="HXX16"/>
      <c r="HXY16"/>
      <c r="HXZ16"/>
      <c r="HYA16"/>
      <c r="HYB16"/>
      <c r="HYC16"/>
      <c r="HYD16"/>
      <c r="HYE16"/>
      <c r="HYF16"/>
      <c r="HYG16"/>
      <c r="HYH16"/>
      <c r="HYI16"/>
      <c r="HYJ16"/>
      <c r="HYK16"/>
      <c r="HYL16"/>
      <c r="HYM16"/>
      <c r="HYN16"/>
      <c r="HYO16"/>
      <c r="HYP16"/>
      <c r="HYQ16"/>
      <c r="HYR16"/>
      <c r="HYS16"/>
      <c r="HYT16"/>
      <c r="HYU16"/>
      <c r="HYV16"/>
      <c r="HYW16"/>
      <c r="HYX16"/>
      <c r="HYY16"/>
      <c r="HYZ16"/>
      <c r="HZA16"/>
      <c r="HZB16"/>
      <c r="HZC16"/>
      <c r="HZD16"/>
      <c r="HZE16"/>
      <c r="HZF16"/>
      <c r="HZG16"/>
      <c r="HZH16"/>
      <c r="HZI16"/>
      <c r="HZJ16"/>
      <c r="HZK16"/>
      <c r="HZL16"/>
      <c r="HZM16"/>
      <c r="HZN16"/>
      <c r="HZO16"/>
      <c r="HZP16"/>
      <c r="HZQ16"/>
      <c r="HZR16"/>
      <c r="HZS16"/>
      <c r="HZT16"/>
      <c r="HZU16"/>
      <c r="HZV16"/>
      <c r="HZW16"/>
      <c r="HZX16"/>
      <c r="HZY16"/>
      <c r="HZZ16"/>
      <c r="IAA16"/>
      <c r="IAB16"/>
      <c r="IAC16"/>
      <c r="IAD16"/>
      <c r="IAE16"/>
      <c r="IAF16"/>
      <c r="IAG16"/>
      <c r="IAH16"/>
      <c r="IAI16"/>
      <c r="IAJ16"/>
      <c r="IAK16"/>
      <c r="IAL16"/>
      <c r="IAM16"/>
      <c r="IAN16"/>
      <c r="IAO16"/>
      <c r="IAP16"/>
      <c r="IAQ16"/>
      <c r="IAR16"/>
      <c r="IAS16"/>
      <c r="IAT16"/>
      <c r="IAU16"/>
      <c r="IAV16"/>
      <c r="IAW16"/>
      <c r="IAX16"/>
      <c r="IAY16"/>
      <c r="IAZ16"/>
      <c r="IBA16"/>
      <c r="IBB16"/>
      <c r="IBC16"/>
      <c r="IBD16"/>
      <c r="IBE16"/>
      <c r="IBF16"/>
      <c r="IBG16"/>
      <c r="IBH16"/>
      <c r="IBI16"/>
      <c r="IBJ16"/>
      <c r="IBK16"/>
      <c r="IBL16"/>
      <c r="IBM16"/>
      <c r="IBN16"/>
      <c r="IBO16"/>
      <c r="IBP16"/>
      <c r="IBQ16"/>
      <c r="IBR16"/>
      <c r="IBS16"/>
      <c r="IBT16"/>
      <c r="IBU16"/>
      <c r="IBV16"/>
      <c r="IBW16"/>
      <c r="IBX16"/>
      <c r="IBY16"/>
      <c r="IBZ16"/>
      <c r="ICA16"/>
      <c r="ICB16"/>
      <c r="ICC16"/>
      <c r="ICD16"/>
      <c r="ICE16"/>
      <c r="ICF16"/>
      <c r="ICG16"/>
      <c r="ICH16"/>
      <c r="ICI16"/>
      <c r="ICJ16"/>
      <c r="ICK16"/>
      <c r="ICL16"/>
      <c r="ICM16"/>
      <c r="ICN16"/>
      <c r="ICO16"/>
      <c r="ICP16"/>
      <c r="ICQ16"/>
      <c r="ICR16"/>
      <c r="ICS16"/>
      <c r="ICT16"/>
      <c r="ICU16"/>
      <c r="ICV16"/>
      <c r="ICW16"/>
      <c r="ICX16"/>
      <c r="ICY16"/>
      <c r="ICZ16"/>
      <c r="IDA16"/>
      <c r="IDB16"/>
      <c r="IDC16"/>
      <c r="IDD16"/>
      <c r="IDE16"/>
      <c r="IDF16"/>
      <c r="IDG16"/>
      <c r="IDH16"/>
      <c r="IDI16"/>
      <c r="IDJ16"/>
      <c r="IDK16"/>
      <c r="IDL16"/>
      <c r="IDM16"/>
      <c r="IDN16"/>
      <c r="IDO16"/>
      <c r="IDP16"/>
      <c r="IDQ16"/>
      <c r="IDR16"/>
      <c r="IDS16"/>
      <c r="IDT16"/>
      <c r="IDU16"/>
      <c r="IDV16"/>
      <c r="IDW16"/>
      <c r="IDX16"/>
      <c r="IDY16"/>
      <c r="IDZ16"/>
      <c r="IEA16"/>
      <c r="IEB16"/>
      <c r="IEC16"/>
      <c r="IED16"/>
      <c r="IEE16"/>
      <c r="IEF16"/>
      <c r="IEG16"/>
      <c r="IEH16"/>
      <c r="IEI16"/>
      <c r="IEJ16"/>
      <c r="IEK16"/>
      <c r="IEL16"/>
      <c r="IEM16"/>
      <c r="IEN16"/>
      <c r="IEO16"/>
      <c r="IEP16"/>
      <c r="IEQ16"/>
      <c r="IER16"/>
      <c r="IES16"/>
      <c r="IET16"/>
      <c r="IEU16"/>
      <c r="IEV16"/>
      <c r="IEW16"/>
      <c r="IEX16"/>
      <c r="IEY16"/>
      <c r="IEZ16"/>
      <c r="IFA16"/>
      <c r="IFB16"/>
      <c r="IFC16"/>
      <c r="IFD16"/>
      <c r="IFE16"/>
      <c r="IFF16"/>
      <c r="IFG16"/>
      <c r="IFH16"/>
      <c r="IFI16"/>
      <c r="IFJ16"/>
      <c r="IFK16"/>
      <c r="IFL16"/>
      <c r="IFM16"/>
      <c r="IFN16"/>
      <c r="IFO16"/>
      <c r="IFP16"/>
      <c r="IFQ16"/>
      <c r="IFR16"/>
      <c r="IFS16"/>
      <c r="IFT16"/>
      <c r="IFU16"/>
      <c r="IFV16"/>
      <c r="IFW16"/>
      <c r="IFX16"/>
      <c r="IFY16"/>
      <c r="IFZ16"/>
      <c r="IGA16"/>
      <c r="IGB16"/>
      <c r="IGC16"/>
      <c r="IGD16"/>
      <c r="IGE16"/>
      <c r="IGF16"/>
      <c r="IGG16"/>
      <c r="IGH16"/>
      <c r="IGI16"/>
      <c r="IGJ16"/>
      <c r="IGK16"/>
      <c r="IGL16"/>
      <c r="IGM16"/>
      <c r="IGN16"/>
      <c r="IGO16"/>
      <c r="IGP16"/>
      <c r="IGQ16"/>
      <c r="IGR16"/>
      <c r="IGS16"/>
      <c r="IGT16"/>
      <c r="IGU16"/>
      <c r="IGV16"/>
      <c r="IGW16"/>
      <c r="IGX16"/>
      <c r="IGY16"/>
      <c r="IGZ16"/>
      <c r="IHA16"/>
      <c r="IHB16"/>
      <c r="IHC16"/>
      <c r="IHD16"/>
      <c r="IHE16"/>
      <c r="IHF16"/>
      <c r="IHG16"/>
      <c r="IHH16"/>
      <c r="IHI16"/>
      <c r="IHJ16"/>
      <c r="IHK16"/>
      <c r="IHL16"/>
      <c r="IHM16"/>
      <c r="IHN16"/>
      <c r="IHO16"/>
      <c r="IHP16"/>
      <c r="IHQ16"/>
      <c r="IHR16"/>
      <c r="IHS16"/>
      <c r="IHT16"/>
      <c r="IHU16"/>
      <c r="IHV16"/>
      <c r="IHW16"/>
      <c r="IHX16"/>
      <c r="IHY16"/>
      <c r="IHZ16"/>
      <c r="IIA16"/>
      <c r="IIB16"/>
      <c r="IIC16"/>
      <c r="IID16"/>
      <c r="IIE16"/>
      <c r="IIF16"/>
      <c r="IIG16"/>
      <c r="IIH16"/>
      <c r="III16"/>
      <c r="IIJ16"/>
      <c r="IIK16"/>
      <c r="IIL16"/>
      <c r="IIM16"/>
      <c r="IIN16"/>
      <c r="IIO16"/>
      <c r="IIP16"/>
      <c r="IIQ16"/>
      <c r="IIR16"/>
      <c r="IIS16"/>
      <c r="IIT16"/>
      <c r="IIU16"/>
      <c r="IIV16"/>
      <c r="IIW16"/>
      <c r="IIX16"/>
      <c r="IIY16"/>
      <c r="IIZ16"/>
      <c r="IJA16"/>
      <c r="IJB16"/>
      <c r="IJC16"/>
      <c r="IJD16"/>
      <c r="IJE16"/>
      <c r="IJF16"/>
      <c r="IJG16"/>
      <c r="IJH16"/>
      <c r="IJI16"/>
      <c r="IJJ16"/>
      <c r="IJK16"/>
      <c r="IJL16"/>
      <c r="IJM16"/>
      <c r="IJN16"/>
      <c r="IJO16"/>
      <c r="IJP16"/>
      <c r="IJQ16"/>
      <c r="IJR16"/>
      <c r="IJS16"/>
      <c r="IJT16"/>
      <c r="IJU16"/>
      <c r="IJV16"/>
      <c r="IJW16"/>
      <c r="IJX16"/>
      <c r="IJY16"/>
      <c r="IJZ16"/>
      <c r="IKA16"/>
      <c r="IKB16"/>
      <c r="IKC16"/>
      <c r="IKD16"/>
      <c r="IKE16"/>
      <c r="IKF16"/>
      <c r="IKG16"/>
      <c r="IKH16"/>
      <c r="IKI16"/>
      <c r="IKJ16"/>
      <c r="IKK16"/>
      <c r="IKL16"/>
      <c r="IKM16"/>
      <c r="IKN16"/>
      <c r="IKO16"/>
      <c r="IKP16"/>
      <c r="IKQ16"/>
      <c r="IKR16"/>
      <c r="IKS16"/>
      <c r="IKT16"/>
      <c r="IKU16"/>
      <c r="IKV16"/>
      <c r="IKW16"/>
      <c r="IKX16"/>
      <c r="IKY16"/>
      <c r="IKZ16"/>
      <c r="ILA16"/>
      <c r="ILB16"/>
      <c r="ILC16"/>
      <c r="ILD16"/>
      <c r="ILE16"/>
      <c r="ILF16"/>
      <c r="ILG16"/>
      <c r="ILH16"/>
      <c r="ILI16"/>
      <c r="ILJ16"/>
      <c r="ILK16"/>
      <c r="ILL16"/>
      <c r="ILM16"/>
      <c r="ILN16"/>
      <c r="ILO16"/>
      <c r="ILP16"/>
      <c r="ILQ16"/>
      <c r="ILR16"/>
      <c r="ILS16"/>
      <c r="ILT16"/>
      <c r="ILU16"/>
      <c r="ILV16"/>
      <c r="ILW16"/>
      <c r="ILX16"/>
      <c r="ILY16"/>
      <c r="ILZ16"/>
      <c r="IMA16"/>
      <c r="IMB16"/>
      <c r="IMC16"/>
      <c r="IMD16"/>
      <c r="IME16"/>
      <c r="IMF16"/>
      <c r="IMG16"/>
      <c r="IMH16"/>
      <c r="IMI16"/>
      <c r="IMJ16"/>
      <c r="IMK16"/>
      <c r="IML16"/>
      <c r="IMM16"/>
      <c r="IMN16"/>
      <c r="IMO16"/>
      <c r="IMP16"/>
      <c r="IMQ16"/>
      <c r="IMR16"/>
      <c r="IMS16"/>
      <c r="IMT16"/>
      <c r="IMU16"/>
      <c r="IMV16"/>
      <c r="IMW16"/>
      <c r="IMX16"/>
      <c r="IMY16"/>
      <c r="IMZ16"/>
      <c r="INA16"/>
      <c r="INB16"/>
      <c r="INC16"/>
      <c r="IND16"/>
      <c r="INE16"/>
      <c r="INF16"/>
      <c r="ING16"/>
      <c r="INH16"/>
      <c r="INI16"/>
      <c r="INJ16"/>
      <c r="INK16"/>
      <c r="INL16"/>
      <c r="INM16"/>
      <c r="INN16"/>
      <c r="INO16"/>
      <c r="INP16"/>
      <c r="INQ16"/>
      <c r="INR16"/>
      <c r="INS16"/>
      <c r="INT16"/>
      <c r="INU16"/>
      <c r="INV16"/>
      <c r="INW16"/>
      <c r="INX16"/>
      <c r="INY16"/>
      <c r="INZ16"/>
      <c r="IOA16"/>
      <c r="IOB16"/>
      <c r="IOC16"/>
      <c r="IOD16"/>
      <c r="IOE16"/>
      <c r="IOF16"/>
      <c r="IOG16"/>
      <c r="IOH16"/>
      <c r="IOI16"/>
      <c r="IOJ16"/>
      <c r="IOK16"/>
      <c r="IOL16"/>
      <c r="IOM16"/>
      <c r="ION16"/>
      <c r="IOO16"/>
      <c r="IOP16"/>
      <c r="IOQ16"/>
      <c r="IOR16"/>
      <c r="IOS16"/>
      <c r="IOT16"/>
      <c r="IOU16"/>
      <c r="IOV16"/>
      <c r="IOW16"/>
      <c r="IOX16"/>
      <c r="IOY16"/>
      <c r="IOZ16"/>
      <c r="IPA16"/>
      <c r="IPB16"/>
      <c r="IPC16"/>
      <c r="IPD16"/>
      <c r="IPE16"/>
      <c r="IPF16"/>
      <c r="IPG16"/>
      <c r="IPH16"/>
      <c r="IPI16"/>
      <c r="IPJ16"/>
      <c r="IPK16"/>
      <c r="IPL16"/>
      <c r="IPM16"/>
      <c r="IPN16"/>
      <c r="IPO16"/>
      <c r="IPP16"/>
      <c r="IPQ16"/>
      <c r="IPR16"/>
      <c r="IPS16"/>
      <c r="IPT16"/>
      <c r="IPU16"/>
      <c r="IPV16"/>
      <c r="IPW16"/>
      <c r="IPX16"/>
      <c r="IPY16"/>
      <c r="IPZ16"/>
      <c r="IQA16"/>
      <c r="IQB16"/>
      <c r="IQC16"/>
      <c r="IQD16"/>
      <c r="IQE16"/>
      <c r="IQF16"/>
      <c r="IQG16"/>
      <c r="IQH16"/>
      <c r="IQI16"/>
      <c r="IQJ16"/>
      <c r="IQK16"/>
      <c r="IQL16"/>
      <c r="IQM16"/>
      <c r="IQN16"/>
      <c r="IQO16"/>
      <c r="IQP16"/>
      <c r="IQQ16"/>
      <c r="IQR16"/>
      <c r="IQS16"/>
      <c r="IQT16"/>
      <c r="IQU16"/>
      <c r="IQV16"/>
      <c r="IQW16"/>
      <c r="IQX16"/>
      <c r="IQY16"/>
      <c r="IQZ16"/>
      <c r="IRA16"/>
      <c r="IRB16"/>
      <c r="IRC16"/>
      <c r="IRD16"/>
      <c r="IRE16"/>
      <c r="IRF16"/>
      <c r="IRG16"/>
      <c r="IRH16"/>
      <c r="IRI16"/>
      <c r="IRJ16"/>
      <c r="IRK16"/>
      <c r="IRL16"/>
      <c r="IRM16"/>
      <c r="IRN16"/>
      <c r="IRO16"/>
      <c r="IRP16"/>
      <c r="IRQ16"/>
      <c r="IRR16"/>
      <c r="IRS16"/>
      <c r="IRT16"/>
      <c r="IRU16"/>
      <c r="IRV16"/>
      <c r="IRW16"/>
      <c r="IRX16"/>
      <c r="IRY16"/>
      <c r="IRZ16"/>
      <c r="ISA16"/>
      <c r="ISB16"/>
      <c r="ISC16"/>
      <c r="ISD16"/>
      <c r="ISE16"/>
      <c r="ISF16"/>
      <c r="ISG16"/>
      <c r="ISH16"/>
      <c r="ISI16"/>
      <c r="ISJ16"/>
      <c r="ISK16"/>
      <c r="ISL16"/>
      <c r="ISM16"/>
      <c r="ISN16"/>
      <c r="ISO16"/>
      <c r="ISP16"/>
      <c r="ISQ16"/>
      <c r="ISR16"/>
      <c r="ISS16"/>
      <c r="IST16"/>
      <c r="ISU16"/>
      <c r="ISV16"/>
      <c r="ISW16"/>
      <c r="ISX16"/>
      <c r="ISY16"/>
      <c r="ISZ16"/>
      <c r="ITA16"/>
      <c r="ITB16"/>
      <c r="ITC16"/>
      <c r="ITD16"/>
      <c r="ITE16"/>
      <c r="ITF16"/>
      <c r="ITG16"/>
      <c r="ITH16"/>
      <c r="ITI16"/>
      <c r="ITJ16"/>
      <c r="ITK16"/>
      <c r="ITL16"/>
      <c r="ITM16"/>
      <c r="ITN16"/>
      <c r="ITO16"/>
      <c r="ITP16"/>
      <c r="ITQ16"/>
      <c r="ITR16"/>
      <c r="ITS16"/>
      <c r="ITT16"/>
      <c r="ITU16"/>
      <c r="ITV16"/>
      <c r="ITW16"/>
      <c r="ITX16"/>
      <c r="ITY16"/>
      <c r="ITZ16"/>
      <c r="IUA16"/>
      <c r="IUB16"/>
      <c r="IUC16"/>
      <c r="IUD16"/>
      <c r="IUE16"/>
      <c r="IUF16"/>
      <c r="IUG16"/>
      <c r="IUH16"/>
      <c r="IUI16"/>
      <c r="IUJ16"/>
      <c r="IUK16"/>
      <c r="IUL16"/>
      <c r="IUM16"/>
      <c r="IUN16"/>
      <c r="IUO16"/>
      <c r="IUP16"/>
      <c r="IUQ16"/>
      <c r="IUR16"/>
      <c r="IUS16"/>
      <c r="IUT16"/>
      <c r="IUU16"/>
      <c r="IUV16"/>
      <c r="IUW16"/>
      <c r="IUX16"/>
      <c r="IUY16"/>
      <c r="IUZ16"/>
      <c r="IVA16"/>
      <c r="IVB16"/>
      <c r="IVC16"/>
      <c r="IVD16"/>
      <c r="IVE16"/>
      <c r="IVF16"/>
      <c r="IVG16"/>
      <c r="IVH16"/>
      <c r="IVI16"/>
      <c r="IVJ16"/>
      <c r="IVK16"/>
      <c r="IVL16"/>
      <c r="IVM16"/>
      <c r="IVN16"/>
      <c r="IVO16"/>
      <c r="IVP16"/>
      <c r="IVQ16"/>
      <c r="IVR16"/>
      <c r="IVS16"/>
      <c r="IVT16"/>
      <c r="IVU16"/>
      <c r="IVV16"/>
      <c r="IVW16"/>
      <c r="IVX16"/>
      <c r="IVY16"/>
      <c r="IVZ16"/>
      <c r="IWA16"/>
      <c r="IWB16"/>
      <c r="IWC16"/>
      <c r="IWD16"/>
      <c r="IWE16"/>
      <c r="IWF16"/>
      <c r="IWG16"/>
      <c r="IWH16"/>
      <c r="IWI16"/>
      <c r="IWJ16"/>
      <c r="IWK16"/>
      <c r="IWL16"/>
      <c r="IWM16"/>
      <c r="IWN16"/>
      <c r="IWO16"/>
      <c r="IWP16"/>
      <c r="IWQ16"/>
      <c r="IWR16"/>
      <c r="IWS16"/>
      <c r="IWT16"/>
      <c r="IWU16"/>
      <c r="IWV16"/>
      <c r="IWW16"/>
      <c r="IWX16"/>
      <c r="IWY16"/>
      <c r="IWZ16"/>
      <c r="IXA16"/>
      <c r="IXB16"/>
      <c r="IXC16"/>
      <c r="IXD16"/>
      <c r="IXE16"/>
      <c r="IXF16"/>
      <c r="IXG16"/>
      <c r="IXH16"/>
      <c r="IXI16"/>
      <c r="IXJ16"/>
      <c r="IXK16"/>
      <c r="IXL16"/>
      <c r="IXM16"/>
      <c r="IXN16"/>
      <c r="IXO16"/>
      <c r="IXP16"/>
      <c r="IXQ16"/>
      <c r="IXR16"/>
      <c r="IXS16"/>
      <c r="IXT16"/>
      <c r="IXU16"/>
      <c r="IXV16"/>
      <c r="IXW16"/>
      <c r="IXX16"/>
      <c r="IXY16"/>
      <c r="IXZ16"/>
      <c r="IYA16"/>
      <c r="IYB16"/>
      <c r="IYC16"/>
      <c r="IYD16"/>
      <c r="IYE16"/>
      <c r="IYF16"/>
      <c r="IYG16"/>
      <c r="IYH16"/>
      <c r="IYI16"/>
      <c r="IYJ16"/>
      <c r="IYK16"/>
      <c r="IYL16"/>
      <c r="IYM16"/>
      <c r="IYN16"/>
      <c r="IYO16"/>
      <c r="IYP16"/>
      <c r="IYQ16"/>
      <c r="IYR16"/>
      <c r="IYS16"/>
      <c r="IYT16"/>
      <c r="IYU16"/>
      <c r="IYV16"/>
      <c r="IYW16"/>
      <c r="IYX16"/>
      <c r="IYY16"/>
      <c r="IYZ16"/>
      <c r="IZA16"/>
      <c r="IZB16"/>
      <c r="IZC16"/>
      <c r="IZD16"/>
      <c r="IZE16"/>
      <c r="IZF16"/>
      <c r="IZG16"/>
      <c r="IZH16"/>
      <c r="IZI16"/>
      <c r="IZJ16"/>
      <c r="IZK16"/>
      <c r="IZL16"/>
      <c r="IZM16"/>
      <c r="IZN16"/>
      <c r="IZO16"/>
      <c r="IZP16"/>
      <c r="IZQ16"/>
      <c r="IZR16"/>
      <c r="IZS16"/>
      <c r="IZT16"/>
      <c r="IZU16"/>
      <c r="IZV16"/>
      <c r="IZW16"/>
      <c r="IZX16"/>
      <c r="IZY16"/>
      <c r="IZZ16"/>
      <c r="JAA16"/>
      <c r="JAB16"/>
      <c r="JAC16"/>
      <c r="JAD16"/>
      <c r="JAE16"/>
      <c r="JAF16"/>
      <c r="JAG16"/>
      <c r="JAH16"/>
      <c r="JAI16"/>
      <c r="JAJ16"/>
      <c r="JAK16"/>
      <c r="JAL16"/>
      <c r="JAM16"/>
      <c r="JAN16"/>
      <c r="JAO16"/>
      <c r="JAP16"/>
      <c r="JAQ16"/>
      <c r="JAR16"/>
      <c r="JAS16"/>
      <c r="JAT16"/>
      <c r="JAU16"/>
      <c r="JAV16"/>
      <c r="JAW16"/>
      <c r="JAX16"/>
      <c r="JAY16"/>
      <c r="JAZ16"/>
      <c r="JBA16"/>
      <c r="JBB16"/>
      <c r="JBC16"/>
      <c r="JBD16"/>
      <c r="JBE16"/>
      <c r="JBF16"/>
      <c r="JBG16"/>
      <c r="JBH16"/>
      <c r="JBI16"/>
      <c r="JBJ16"/>
      <c r="JBK16"/>
      <c r="JBL16"/>
      <c r="JBM16"/>
      <c r="JBN16"/>
      <c r="JBO16"/>
      <c r="JBP16"/>
      <c r="JBQ16"/>
      <c r="JBR16"/>
      <c r="JBS16"/>
      <c r="JBT16"/>
      <c r="JBU16"/>
      <c r="JBV16"/>
      <c r="JBW16"/>
      <c r="JBX16"/>
      <c r="JBY16"/>
      <c r="JBZ16"/>
      <c r="JCA16"/>
      <c r="JCB16"/>
      <c r="JCC16"/>
      <c r="JCD16"/>
      <c r="JCE16"/>
      <c r="JCF16"/>
      <c r="JCG16"/>
      <c r="JCH16"/>
      <c r="JCI16"/>
      <c r="JCJ16"/>
      <c r="JCK16"/>
      <c r="JCL16"/>
      <c r="JCM16"/>
      <c r="JCN16"/>
      <c r="JCO16"/>
      <c r="JCP16"/>
      <c r="JCQ16"/>
      <c r="JCR16"/>
      <c r="JCS16"/>
      <c r="JCT16"/>
      <c r="JCU16"/>
      <c r="JCV16"/>
      <c r="JCW16"/>
      <c r="JCX16"/>
      <c r="JCY16"/>
      <c r="JCZ16"/>
      <c r="JDA16"/>
      <c r="JDB16"/>
      <c r="JDC16"/>
      <c r="JDD16"/>
      <c r="JDE16"/>
      <c r="JDF16"/>
      <c r="JDG16"/>
      <c r="JDH16"/>
      <c r="JDI16"/>
      <c r="JDJ16"/>
      <c r="JDK16"/>
      <c r="JDL16"/>
      <c r="JDM16"/>
      <c r="JDN16"/>
      <c r="JDO16"/>
      <c r="JDP16"/>
      <c r="JDQ16"/>
      <c r="JDR16"/>
      <c r="JDS16"/>
      <c r="JDT16"/>
      <c r="JDU16"/>
      <c r="JDV16"/>
      <c r="JDW16"/>
      <c r="JDX16"/>
      <c r="JDY16"/>
      <c r="JDZ16"/>
      <c r="JEA16"/>
      <c r="JEB16"/>
      <c r="JEC16"/>
      <c r="JED16"/>
      <c r="JEE16"/>
      <c r="JEF16"/>
      <c r="JEG16"/>
      <c r="JEH16"/>
      <c r="JEI16"/>
      <c r="JEJ16"/>
      <c r="JEK16"/>
      <c r="JEL16"/>
      <c r="JEM16"/>
      <c r="JEN16"/>
      <c r="JEO16"/>
      <c r="JEP16"/>
      <c r="JEQ16"/>
      <c r="JER16"/>
      <c r="JES16"/>
      <c r="JET16"/>
      <c r="JEU16"/>
      <c r="JEV16"/>
      <c r="JEW16"/>
      <c r="JEX16"/>
      <c r="JEY16"/>
      <c r="JEZ16"/>
      <c r="JFA16"/>
      <c r="JFB16"/>
      <c r="JFC16"/>
      <c r="JFD16"/>
      <c r="JFE16"/>
      <c r="JFF16"/>
      <c r="JFG16"/>
      <c r="JFH16"/>
      <c r="JFI16"/>
      <c r="JFJ16"/>
      <c r="JFK16"/>
      <c r="JFL16"/>
      <c r="JFM16"/>
      <c r="JFN16"/>
      <c r="JFO16"/>
      <c r="JFP16"/>
      <c r="JFQ16"/>
      <c r="JFR16"/>
      <c r="JFS16"/>
      <c r="JFT16"/>
      <c r="JFU16"/>
      <c r="JFV16"/>
      <c r="JFW16"/>
      <c r="JFX16"/>
      <c r="JFY16"/>
      <c r="JFZ16"/>
      <c r="JGA16"/>
      <c r="JGB16"/>
      <c r="JGC16"/>
      <c r="JGD16"/>
      <c r="JGE16"/>
      <c r="JGF16"/>
      <c r="JGG16"/>
      <c r="JGH16"/>
      <c r="JGI16"/>
      <c r="JGJ16"/>
      <c r="JGK16"/>
      <c r="JGL16"/>
      <c r="JGM16"/>
      <c r="JGN16"/>
      <c r="JGO16"/>
      <c r="JGP16"/>
      <c r="JGQ16"/>
      <c r="JGR16"/>
      <c r="JGS16"/>
      <c r="JGT16"/>
      <c r="JGU16"/>
      <c r="JGV16"/>
      <c r="JGW16"/>
      <c r="JGX16"/>
      <c r="JGY16"/>
      <c r="JGZ16"/>
      <c r="JHA16"/>
      <c r="JHB16"/>
      <c r="JHC16"/>
      <c r="JHD16"/>
      <c r="JHE16"/>
      <c r="JHF16"/>
      <c r="JHG16"/>
      <c r="JHH16"/>
      <c r="JHI16"/>
      <c r="JHJ16"/>
      <c r="JHK16"/>
      <c r="JHL16"/>
      <c r="JHM16"/>
      <c r="JHN16"/>
      <c r="JHO16"/>
      <c r="JHP16"/>
      <c r="JHQ16"/>
      <c r="JHR16"/>
      <c r="JHS16"/>
      <c r="JHT16"/>
      <c r="JHU16"/>
      <c r="JHV16"/>
      <c r="JHW16"/>
      <c r="JHX16"/>
      <c r="JHY16"/>
      <c r="JHZ16"/>
      <c r="JIA16"/>
      <c r="JIB16"/>
      <c r="JIC16"/>
      <c r="JID16"/>
      <c r="JIE16"/>
      <c r="JIF16"/>
      <c r="JIG16"/>
      <c r="JIH16"/>
      <c r="JII16"/>
      <c r="JIJ16"/>
      <c r="JIK16"/>
      <c r="JIL16"/>
      <c r="JIM16"/>
      <c r="JIN16"/>
      <c r="JIO16"/>
      <c r="JIP16"/>
      <c r="JIQ16"/>
      <c r="JIR16"/>
      <c r="JIS16"/>
      <c r="JIT16"/>
      <c r="JIU16"/>
      <c r="JIV16"/>
      <c r="JIW16"/>
      <c r="JIX16"/>
      <c r="JIY16"/>
      <c r="JIZ16"/>
      <c r="JJA16"/>
      <c r="JJB16"/>
      <c r="JJC16"/>
      <c r="JJD16"/>
      <c r="JJE16"/>
      <c r="JJF16"/>
      <c r="JJG16"/>
      <c r="JJH16"/>
      <c r="JJI16"/>
      <c r="JJJ16"/>
      <c r="JJK16"/>
      <c r="JJL16"/>
      <c r="JJM16"/>
      <c r="JJN16"/>
      <c r="JJO16"/>
      <c r="JJP16"/>
      <c r="JJQ16"/>
      <c r="JJR16"/>
      <c r="JJS16"/>
      <c r="JJT16"/>
      <c r="JJU16"/>
      <c r="JJV16"/>
      <c r="JJW16"/>
      <c r="JJX16"/>
      <c r="JJY16"/>
      <c r="JJZ16"/>
      <c r="JKA16"/>
      <c r="JKB16"/>
      <c r="JKC16"/>
      <c r="JKD16"/>
      <c r="JKE16"/>
      <c r="JKF16"/>
      <c r="JKG16"/>
      <c r="JKH16"/>
      <c r="JKI16"/>
      <c r="JKJ16"/>
      <c r="JKK16"/>
      <c r="JKL16"/>
      <c r="JKM16"/>
      <c r="JKN16"/>
      <c r="JKO16"/>
      <c r="JKP16"/>
      <c r="JKQ16"/>
      <c r="JKR16"/>
      <c r="JKS16"/>
      <c r="JKT16"/>
      <c r="JKU16"/>
      <c r="JKV16"/>
      <c r="JKW16"/>
      <c r="JKX16"/>
      <c r="JKY16"/>
      <c r="JKZ16"/>
      <c r="JLA16"/>
      <c r="JLB16"/>
      <c r="JLC16"/>
      <c r="JLD16"/>
      <c r="JLE16"/>
      <c r="JLF16"/>
      <c r="JLG16"/>
      <c r="JLH16"/>
      <c r="JLI16"/>
      <c r="JLJ16"/>
      <c r="JLK16"/>
      <c r="JLL16"/>
      <c r="JLM16"/>
      <c r="JLN16"/>
      <c r="JLO16"/>
      <c r="JLP16"/>
      <c r="JLQ16"/>
      <c r="JLR16"/>
      <c r="JLS16"/>
      <c r="JLT16"/>
      <c r="JLU16"/>
      <c r="JLV16"/>
      <c r="JLW16"/>
      <c r="JLX16"/>
      <c r="JLY16"/>
      <c r="JLZ16"/>
      <c r="JMA16"/>
      <c r="JMB16"/>
      <c r="JMC16"/>
      <c r="JMD16"/>
      <c r="JME16"/>
      <c r="JMF16"/>
      <c r="JMG16"/>
      <c r="JMH16"/>
      <c r="JMI16"/>
      <c r="JMJ16"/>
      <c r="JMK16"/>
      <c r="JML16"/>
      <c r="JMM16"/>
      <c r="JMN16"/>
      <c r="JMO16"/>
      <c r="JMP16"/>
      <c r="JMQ16"/>
      <c r="JMR16"/>
      <c r="JMS16"/>
      <c r="JMT16"/>
      <c r="JMU16"/>
      <c r="JMV16"/>
      <c r="JMW16"/>
      <c r="JMX16"/>
      <c r="JMY16"/>
      <c r="JMZ16"/>
      <c r="JNA16"/>
      <c r="JNB16"/>
      <c r="JNC16"/>
      <c r="JND16"/>
      <c r="JNE16"/>
      <c r="JNF16"/>
      <c r="JNG16"/>
      <c r="JNH16"/>
      <c r="JNI16"/>
      <c r="JNJ16"/>
      <c r="JNK16"/>
      <c r="JNL16"/>
      <c r="JNM16"/>
      <c r="JNN16"/>
      <c r="JNO16"/>
      <c r="JNP16"/>
      <c r="JNQ16"/>
      <c r="JNR16"/>
      <c r="JNS16"/>
      <c r="JNT16"/>
      <c r="JNU16"/>
      <c r="JNV16"/>
      <c r="JNW16"/>
      <c r="JNX16"/>
      <c r="JNY16"/>
      <c r="JNZ16"/>
      <c r="JOA16"/>
      <c r="JOB16"/>
      <c r="JOC16"/>
      <c r="JOD16"/>
      <c r="JOE16"/>
      <c r="JOF16"/>
      <c r="JOG16"/>
      <c r="JOH16"/>
      <c r="JOI16"/>
      <c r="JOJ16"/>
      <c r="JOK16"/>
      <c r="JOL16"/>
      <c r="JOM16"/>
      <c r="JON16"/>
      <c r="JOO16"/>
      <c r="JOP16"/>
      <c r="JOQ16"/>
      <c r="JOR16"/>
      <c r="JOS16"/>
      <c r="JOT16"/>
      <c r="JOU16"/>
      <c r="JOV16"/>
      <c r="JOW16"/>
      <c r="JOX16"/>
      <c r="JOY16"/>
      <c r="JOZ16"/>
      <c r="JPA16"/>
      <c r="JPB16"/>
      <c r="JPC16"/>
      <c r="JPD16"/>
      <c r="JPE16"/>
      <c r="JPF16"/>
      <c r="JPG16"/>
      <c r="JPH16"/>
      <c r="JPI16"/>
      <c r="JPJ16"/>
      <c r="JPK16"/>
      <c r="JPL16"/>
      <c r="JPM16"/>
      <c r="JPN16"/>
      <c r="JPO16"/>
      <c r="JPP16"/>
      <c r="JPQ16"/>
      <c r="JPR16"/>
      <c r="JPS16"/>
      <c r="JPT16"/>
      <c r="JPU16"/>
      <c r="JPV16"/>
      <c r="JPW16"/>
      <c r="JPX16"/>
      <c r="JPY16"/>
      <c r="JPZ16"/>
      <c r="JQA16"/>
      <c r="JQB16"/>
      <c r="JQC16"/>
      <c r="JQD16"/>
      <c r="JQE16"/>
      <c r="JQF16"/>
      <c r="JQG16"/>
      <c r="JQH16"/>
      <c r="JQI16"/>
      <c r="JQJ16"/>
      <c r="JQK16"/>
      <c r="JQL16"/>
      <c r="JQM16"/>
      <c r="JQN16"/>
      <c r="JQO16"/>
      <c r="JQP16"/>
      <c r="JQQ16"/>
      <c r="JQR16"/>
      <c r="JQS16"/>
      <c r="JQT16"/>
      <c r="JQU16"/>
      <c r="JQV16"/>
      <c r="JQW16"/>
      <c r="JQX16"/>
      <c r="JQY16"/>
      <c r="JQZ16"/>
      <c r="JRA16"/>
      <c r="JRB16"/>
      <c r="JRC16"/>
      <c r="JRD16"/>
      <c r="JRE16"/>
      <c r="JRF16"/>
      <c r="JRG16"/>
      <c r="JRH16"/>
      <c r="JRI16"/>
      <c r="JRJ16"/>
      <c r="JRK16"/>
      <c r="JRL16"/>
      <c r="JRM16"/>
      <c r="JRN16"/>
      <c r="JRO16"/>
      <c r="JRP16"/>
      <c r="JRQ16"/>
      <c r="JRR16"/>
      <c r="JRS16"/>
      <c r="JRT16"/>
      <c r="JRU16"/>
      <c r="JRV16"/>
      <c r="JRW16"/>
      <c r="JRX16"/>
      <c r="JRY16"/>
      <c r="JRZ16"/>
      <c r="JSA16"/>
      <c r="JSB16"/>
      <c r="JSC16"/>
      <c r="JSD16"/>
      <c r="JSE16"/>
      <c r="JSF16"/>
      <c r="JSG16"/>
      <c r="JSH16"/>
      <c r="JSI16"/>
      <c r="JSJ16"/>
      <c r="JSK16"/>
      <c r="JSL16"/>
      <c r="JSM16"/>
      <c r="JSN16"/>
      <c r="JSO16"/>
      <c r="JSP16"/>
      <c r="JSQ16"/>
      <c r="JSR16"/>
      <c r="JSS16"/>
      <c r="JST16"/>
      <c r="JSU16"/>
      <c r="JSV16"/>
      <c r="JSW16"/>
      <c r="JSX16"/>
      <c r="JSY16"/>
      <c r="JSZ16"/>
      <c r="JTA16"/>
      <c r="JTB16"/>
      <c r="JTC16"/>
      <c r="JTD16"/>
      <c r="JTE16"/>
      <c r="JTF16"/>
      <c r="JTG16"/>
      <c r="JTH16"/>
      <c r="JTI16"/>
      <c r="JTJ16"/>
      <c r="JTK16"/>
      <c r="JTL16"/>
      <c r="JTM16"/>
      <c r="JTN16"/>
      <c r="JTO16"/>
      <c r="JTP16"/>
      <c r="JTQ16"/>
      <c r="JTR16"/>
      <c r="JTS16"/>
      <c r="JTT16"/>
      <c r="JTU16"/>
      <c r="JTV16"/>
      <c r="JTW16"/>
      <c r="JTX16"/>
      <c r="JTY16"/>
      <c r="JTZ16"/>
      <c r="JUA16"/>
      <c r="JUB16"/>
      <c r="JUC16"/>
      <c r="JUD16"/>
      <c r="JUE16"/>
      <c r="JUF16"/>
      <c r="JUG16"/>
      <c r="JUH16"/>
      <c r="JUI16"/>
      <c r="JUJ16"/>
      <c r="JUK16"/>
      <c r="JUL16"/>
      <c r="JUM16"/>
      <c r="JUN16"/>
      <c r="JUO16"/>
      <c r="JUP16"/>
      <c r="JUQ16"/>
      <c r="JUR16"/>
      <c r="JUS16"/>
      <c r="JUT16"/>
      <c r="JUU16"/>
      <c r="JUV16"/>
      <c r="JUW16"/>
      <c r="JUX16"/>
      <c r="JUY16"/>
      <c r="JUZ16"/>
      <c r="JVA16"/>
      <c r="JVB16"/>
      <c r="JVC16"/>
      <c r="JVD16"/>
      <c r="JVE16"/>
      <c r="JVF16"/>
      <c r="JVG16"/>
      <c r="JVH16"/>
      <c r="JVI16"/>
      <c r="JVJ16"/>
      <c r="JVK16"/>
      <c r="JVL16"/>
      <c r="JVM16"/>
      <c r="JVN16"/>
      <c r="JVO16"/>
      <c r="JVP16"/>
      <c r="JVQ16"/>
      <c r="JVR16"/>
      <c r="JVS16"/>
      <c r="JVT16"/>
      <c r="JVU16"/>
      <c r="JVV16"/>
      <c r="JVW16"/>
      <c r="JVX16"/>
      <c r="JVY16"/>
      <c r="JVZ16"/>
      <c r="JWA16"/>
      <c r="JWB16"/>
      <c r="JWC16"/>
      <c r="JWD16"/>
      <c r="JWE16"/>
      <c r="JWF16"/>
      <c r="JWG16"/>
      <c r="JWH16"/>
      <c r="JWI16"/>
      <c r="JWJ16"/>
      <c r="JWK16"/>
      <c r="JWL16"/>
      <c r="JWM16"/>
      <c r="JWN16"/>
      <c r="JWO16"/>
      <c r="JWP16"/>
      <c r="JWQ16"/>
      <c r="JWR16"/>
      <c r="JWS16"/>
      <c r="JWT16"/>
      <c r="JWU16"/>
      <c r="JWV16"/>
      <c r="JWW16"/>
      <c r="JWX16"/>
      <c r="JWY16"/>
      <c r="JWZ16"/>
      <c r="JXA16"/>
      <c r="JXB16"/>
      <c r="JXC16"/>
      <c r="JXD16"/>
      <c r="JXE16"/>
      <c r="JXF16"/>
      <c r="JXG16"/>
      <c r="JXH16"/>
      <c r="JXI16"/>
      <c r="JXJ16"/>
      <c r="JXK16"/>
      <c r="JXL16"/>
      <c r="JXM16"/>
      <c r="JXN16"/>
      <c r="JXO16"/>
      <c r="JXP16"/>
      <c r="JXQ16"/>
      <c r="JXR16"/>
      <c r="JXS16"/>
      <c r="JXT16"/>
      <c r="JXU16"/>
      <c r="JXV16"/>
      <c r="JXW16"/>
      <c r="JXX16"/>
      <c r="JXY16"/>
      <c r="JXZ16"/>
      <c r="JYA16"/>
      <c r="JYB16"/>
      <c r="JYC16"/>
      <c r="JYD16"/>
      <c r="JYE16"/>
      <c r="JYF16"/>
      <c r="JYG16"/>
      <c r="JYH16"/>
      <c r="JYI16"/>
      <c r="JYJ16"/>
      <c r="JYK16"/>
      <c r="JYL16"/>
      <c r="JYM16"/>
      <c r="JYN16"/>
      <c r="JYO16"/>
      <c r="JYP16"/>
      <c r="JYQ16"/>
      <c r="JYR16"/>
      <c r="JYS16"/>
      <c r="JYT16"/>
      <c r="JYU16"/>
      <c r="JYV16"/>
      <c r="JYW16"/>
      <c r="JYX16"/>
      <c r="JYY16"/>
      <c r="JYZ16"/>
      <c r="JZA16"/>
      <c r="JZB16"/>
      <c r="JZC16"/>
      <c r="JZD16"/>
      <c r="JZE16"/>
      <c r="JZF16"/>
      <c r="JZG16"/>
      <c r="JZH16"/>
      <c r="JZI16"/>
      <c r="JZJ16"/>
      <c r="JZK16"/>
      <c r="JZL16"/>
      <c r="JZM16"/>
      <c r="JZN16"/>
      <c r="JZO16"/>
      <c r="JZP16"/>
      <c r="JZQ16"/>
      <c r="JZR16"/>
      <c r="JZS16"/>
      <c r="JZT16"/>
      <c r="JZU16"/>
      <c r="JZV16"/>
      <c r="JZW16"/>
      <c r="JZX16"/>
      <c r="JZY16"/>
      <c r="JZZ16"/>
      <c r="KAA16"/>
      <c r="KAB16"/>
      <c r="KAC16"/>
      <c r="KAD16"/>
      <c r="KAE16"/>
      <c r="KAF16"/>
      <c r="KAG16"/>
      <c r="KAH16"/>
      <c r="KAI16"/>
      <c r="KAJ16"/>
      <c r="KAK16"/>
      <c r="KAL16"/>
      <c r="KAM16"/>
      <c r="KAN16"/>
      <c r="KAO16"/>
      <c r="KAP16"/>
      <c r="KAQ16"/>
      <c r="KAR16"/>
      <c r="KAS16"/>
      <c r="KAT16"/>
      <c r="KAU16"/>
      <c r="KAV16"/>
      <c r="KAW16"/>
      <c r="KAX16"/>
      <c r="KAY16"/>
      <c r="KAZ16"/>
      <c r="KBA16"/>
      <c r="KBB16"/>
      <c r="KBC16"/>
      <c r="KBD16"/>
      <c r="KBE16"/>
      <c r="KBF16"/>
      <c r="KBG16"/>
      <c r="KBH16"/>
      <c r="KBI16"/>
      <c r="KBJ16"/>
      <c r="KBK16"/>
      <c r="KBL16"/>
      <c r="KBM16"/>
      <c r="KBN16"/>
      <c r="KBO16"/>
      <c r="KBP16"/>
      <c r="KBQ16"/>
      <c r="KBR16"/>
      <c r="KBS16"/>
      <c r="KBT16"/>
      <c r="KBU16"/>
      <c r="KBV16"/>
      <c r="KBW16"/>
      <c r="KBX16"/>
      <c r="KBY16"/>
      <c r="KBZ16"/>
      <c r="KCA16"/>
      <c r="KCB16"/>
      <c r="KCC16"/>
      <c r="KCD16"/>
      <c r="KCE16"/>
      <c r="KCF16"/>
      <c r="KCG16"/>
      <c r="KCH16"/>
      <c r="KCI16"/>
      <c r="KCJ16"/>
      <c r="KCK16"/>
      <c r="KCL16"/>
      <c r="KCM16"/>
      <c r="KCN16"/>
      <c r="KCO16"/>
      <c r="KCP16"/>
      <c r="KCQ16"/>
      <c r="KCR16"/>
      <c r="KCS16"/>
      <c r="KCT16"/>
      <c r="KCU16"/>
      <c r="KCV16"/>
      <c r="KCW16"/>
      <c r="KCX16"/>
      <c r="KCY16"/>
      <c r="KCZ16"/>
      <c r="KDA16"/>
      <c r="KDB16"/>
      <c r="KDC16"/>
      <c r="KDD16"/>
      <c r="KDE16"/>
      <c r="KDF16"/>
      <c r="KDG16"/>
      <c r="KDH16"/>
      <c r="KDI16"/>
      <c r="KDJ16"/>
      <c r="KDK16"/>
      <c r="KDL16"/>
      <c r="KDM16"/>
      <c r="KDN16"/>
      <c r="KDO16"/>
      <c r="KDP16"/>
      <c r="KDQ16"/>
      <c r="KDR16"/>
      <c r="KDS16"/>
      <c r="KDT16"/>
      <c r="KDU16"/>
      <c r="KDV16"/>
      <c r="KDW16"/>
      <c r="KDX16"/>
      <c r="KDY16"/>
      <c r="KDZ16"/>
      <c r="KEA16"/>
      <c r="KEB16"/>
      <c r="KEC16"/>
      <c r="KED16"/>
      <c r="KEE16"/>
      <c r="KEF16"/>
      <c r="KEG16"/>
      <c r="KEH16"/>
      <c r="KEI16"/>
      <c r="KEJ16"/>
      <c r="KEK16"/>
      <c r="KEL16"/>
      <c r="KEM16"/>
      <c r="KEN16"/>
      <c r="KEO16"/>
      <c r="KEP16"/>
      <c r="KEQ16"/>
      <c r="KER16"/>
      <c r="KES16"/>
      <c r="KET16"/>
      <c r="KEU16"/>
      <c r="KEV16"/>
      <c r="KEW16"/>
      <c r="KEX16"/>
      <c r="KEY16"/>
      <c r="KEZ16"/>
      <c r="KFA16"/>
      <c r="KFB16"/>
      <c r="KFC16"/>
      <c r="KFD16"/>
      <c r="KFE16"/>
      <c r="KFF16"/>
      <c r="KFG16"/>
      <c r="KFH16"/>
      <c r="KFI16"/>
      <c r="KFJ16"/>
      <c r="KFK16"/>
      <c r="KFL16"/>
      <c r="KFM16"/>
      <c r="KFN16"/>
      <c r="KFO16"/>
      <c r="KFP16"/>
      <c r="KFQ16"/>
      <c r="KFR16"/>
      <c r="KFS16"/>
      <c r="KFT16"/>
      <c r="KFU16"/>
      <c r="KFV16"/>
      <c r="KFW16"/>
      <c r="KFX16"/>
      <c r="KFY16"/>
      <c r="KFZ16"/>
      <c r="KGA16"/>
      <c r="KGB16"/>
      <c r="KGC16"/>
      <c r="KGD16"/>
      <c r="KGE16"/>
      <c r="KGF16"/>
      <c r="KGG16"/>
      <c r="KGH16"/>
      <c r="KGI16"/>
      <c r="KGJ16"/>
      <c r="KGK16"/>
      <c r="KGL16"/>
      <c r="KGM16"/>
      <c r="KGN16"/>
      <c r="KGO16"/>
      <c r="KGP16"/>
      <c r="KGQ16"/>
      <c r="KGR16"/>
      <c r="KGS16"/>
      <c r="KGT16"/>
      <c r="KGU16"/>
      <c r="KGV16"/>
      <c r="KGW16"/>
      <c r="KGX16"/>
      <c r="KGY16"/>
      <c r="KGZ16"/>
      <c r="KHA16"/>
      <c r="KHB16"/>
      <c r="KHC16"/>
      <c r="KHD16"/>
      <c r="KHE16"/>
      <c r="KHF16"/>
      <c r="KHG16"/>
      <c r="KHH16"/>
      <c r="KHI16"/>
      <c r="KHJ16"/>
      <c r="KHK16"/>
      <c r="KHL16"/>
      <c r="KHM16"/>
      <c r="KHN16"/>
      <c r="KHO16"/>
      <c r="KHP16"/>
      <c r="KHQ16"/>
      <c r="KHR16"/>
      <c r="KHS16"/>
      <c r="KHT16"/>
      <c r="KHU16"/>
      <c r="KHV16"/>
      <c r="KHW16"/>
      <c r="KHX16"/>
      <c r="KHY16"/>
      <c r="KHZ16"/>
      <c r="KIA16"/>
      <c r="KIB16"/>
      <c r="KIC16"/>
      <c r="KID16"/>
      <c r="KIE16"/>
      <c r="KIF16"/>
      <c r="KIG16"/>
      <c r="KIH16"/>
      <c r="KII16"/>
      <c r="KIJ16"/>
      <c r="KIK16"/>
      <c r="KIL16"/>
      <c r="KIM16"/>
      <c r="KIN16"/>
      <c r="KIO16"/>
      <c r="KIP16"/>
      <c r="KIQ16"/>
      <c r="KIR16"/>
      <c r="KIS16"/>
      <c r="KIT16"/>
      <c r="KIU16"/>
      <c r="KIV16"/>
      <c r="KIW16"/>
      <c r="KIX16"/>
      <c r="KIY16"/>
      <c r="KIZ16"/>
      <c r="KJA16"/>
      <c r="KJB16"/>
      <c r="KJC16"/>
      <c r="KJD16"/>
      <c r="KJE16"/>
      <c r="KJF16"/>
      <c r="KJG16"/>
      <c r="KJH16"/>
      <c r="KJI16"/>
      <c r="KJJ16"/>
      <c r="KJK16"/>
      <c r="KJL16"/>
      <c r="KJM16"/>
      <c r="KJN16"/>
      <c r="KJO16"/>
      <c r="KJP16"/>
      <c r="KJQ16"/>
      <c r="KJR16"/>
      <c r="KJS16"/>
      <c r="KJT16"/>
      <c r="KJU16"/>
      <c r="KJV16"/>
      <c r="KJW16"/>
      <c r="KJX16"/>
      <c r="KJY16"/>
      <c r="KJZ16"/>
      <c r="KKA16"/>
      <c r="KKB16"/>
      <c r="KKC16"/>
      <c r="KKD16"/>
      <c r="KKE16"/>
      <c r="KKF16"/>
      <c r="KKG16"/>
      <c r="KKH16"/>
      <c r="KKI16"/>
      <c r="KKJ16"/>
      <c r="KKK16"/>
      <c r="KKL16"/>
      <c r="KKM16"/>
      <c r="KKN16"/>
      <c r="KKO16"/>
      <c r="KKP16"/>
      <c r="KKQ16"/>
      <c r="KKR16"/>
      <c r="KKS16"/>
      <c r="KKT16"/>
      <c r="KKU16"/>
      <c r="KKV16"/>
      <c r="KKW16"/>
      <c r="KKX16"/>
      <c r="KKY16"/>
      <c r="KKZ16"/>
      <c r="KLA16"/>
      <c r="KLB16"/>
      <c r="KLC16"/>
      <c r="KLD16"/>
      <c r="KLE16"/>
      <c r="KLF16"/>
      <c r="KLG16"/>
      <c r="KLH16"/>
      <c r="KLI16"/>
      <c r="KLJ16"/>
      <c r="KLK16"/>
      <c r="KLL16"/>
      <c r="KLM16"/>
      <c r="KLN16"/>
      <c r="KLO16"/>
      <c r="KLP16"/>
      <c r="KLQ16"/>
      <c r="KLR16"/>
      <c r="KLS16"/>
      <c r="KLT16"/>
      <c r="KLU16"/>
      <c r="KLV16"/>
      <c r="KLW16"/>
      <c r="KLX16"/>
      <c r="KLY16"/>
      <c r="KLZ16"/>
      <c r="KMA16"/>
      <c r="KMB16"/>
      <c r="KMC16"/>
      <c r="KMD16"/>
      <c r="KME16"/>
      <c r="KMF16"/>
      <c r="KMG16"/>
      <c r="KMH16"/>
      <c r="KMI16"/>
      <c r="KMJ16"/>
      <c r="KMK16"/>
      <c r="KML16"/>
      <c r="KMM16"/>
      <c r="KMN16"/>
      <c r="KMO16"/>
      <c r="KMP16"/>
      <c r="KMQ16"/>
      <c r="KMR16"/>
      <c r="KMS16"/>
      <c r="KMT16"/>
      <c r="KMU16"/>
      <c r="KMV16"/>
      <c r="KMW16"/>
      <c r="KMX16"/>
      <c r="KMY16"/>
      <c r="KMZ16"/>
      <c r="KNA16"/>
      <c r="KNB16"/>
      <c r="KNC16"/>
      <c r="KND16"/>
      <c r="KNE16"/>
      <c r="KNF16"/>
      <c r="KNG16"/>
      <c r="KNH16"/>
      <c r="KNI16"/>
      <c r="KNJ16"/>
      <c r="KNK16"/>
      <c r="KNL16"/>
      <c r="KNM16"/>
      <c r="KNN16"/>
      <c r="KNO16"/>
      <c r="KNP16"/>
      <c r="KNQ16"/>
      <c r="KNR16"/>
      <c r="KNS16"/>
      <c r="KNT16"/>
      <c r="KNU16"/>
      <c r="KNV16"/>
      <c r="KNW16"/>
      <c r="KNX16"/>
      <c r="KNY16"/>
      <c r="KNZ16"/>
      <c r="KOA16"/>
      <c r="KOB16"/>
      <c r="KOC16"/>
      <c r="KOD16"/>
      <c r="KOE16"/>
      <c r="KOF16"/>
      <c r="KOG16"/>
      <c r="KOH16"/>
      <c r="KOI16"/>
      <c r="KOJ16"/>
      <c r="KOK16"/>
      <c r="KOL16"/>
      <c r="KOM16"/>
      <c r="KON16"/>
      <c r="KOO16"/>
      <c r="KOP16"/>
      <c r="KOQ16"/>
      <c r="KOR16"/>
      <c r="KOS16"/>
      <c r="KOT16"/>
      <c r="KOU16"/>
      <c r="KOV16"/>
      <c r="KOW16"/>
      <c r="KOX16"/>
      <c r="KOY16"/>
      <c r="KOZ16"/>
      <c r="KPA16"/>
      <c r="KPB16"/>
      <c r="KPC16"/>
      <c r="KPD16"/>
      <c r="KPE16"/>
      <c r="KPF16"/>
      <c r="KPG16"/>
      <c r="KPH16"/>
      <c r="KPI16"/>
      <c r="KPJ16"/>
      <c r="KPK16"/>
      <c r="KPL16"/>
      <c r="KPM16"/>
      <c r="KPN16"/>
      <c r="KPO16"/>
      <c r="KPP16"/>
      <c r="KPQ16"/>
      <c r="KPR16"/>
      <c r="KPS16"/>
      <c r="KPT16"/>
      <c r="KPU16"/>
      <c r="KPV16"/>
      <c r="KPW16"/>
      <c r="KPX16"/>
      <c r="KPY16"/>
      <c r="KPZ16"/>
      <c r="KQA16"/>
      <c r="KQB16"/>
      <c r="KQC16"/>
      <c r="KQD16"/>
      <c r="KQE16"/>
      <c r="KQF16"/>
      <c r="KQG16"/>
      <c r="KQH16"/>
      <c r="KQI16"/>
      <c r="KQJ16"/>
      <c r="KQK16"/>
      <c r="KQL16"/>
      <c r="KQM16"/>
      <c r="KQN16"/>
      <c r="KQO16"/>
      <c r="KQP16"/>
      <c r="KQQ16"/>
      <c r="KQR16"/>
      <c r="KQS16"/>
      <c r="KQT16"/>
      <c r="KQU16"/>
      <c r="KQV16"/>
      <c r="KQW16"/>
      <c r="KQX16"/>
      <c r="KQY16"/>
      <c r="KQZ16"/>
      <c r="KRA16"/>
      <c r="KRB16"/>
      <c r="KRC16"/>
      <c r="KRD16"/>
      <c r="KRE16"/>
      <c r="KRF16"/>
      <c r="KRG16"/>
      <c r="KRH16"/>
      <c r="KRI16"/>
      <c r="KRJ16"/>
      <c r="KRK16"/>
      <c r="KRL16"/>
      <c r="KRM16"/>
      <c r="KRN16"/>
      <c r="KRO16"/>
      <c r="KRP16"/>
      <c r="KRQ16"/>
      <c r="KRR16"/>
      <c r="KRS16"/>
      <c r="KRT16"/>
      <c r="KRU16"/>
      <c r="KRV16"/>
      <c r="KRW16"/>
      <c r="KRX16"/>
      <c r="KRY16"/>
      <c r="KRZ16"/>
      <c r="KSA16"/>
      <c r="KSB16"/>
      <c r="KSC16"/>
      <c r="KSD16"/>
      <c r="KSE16"/>
      <c r="KSF16"/>
      <c r="KSG16"/>
      <c r="KSH16"/>
      <c r="KSI16"/>
      <c r="KSJ16"/>
      <c r="KSK16"/>
      <c r="KSL16"/>
      <c r="KSM16"/>
      <c r="KSN16"/>
      <c r="KSO16"/>
      <c r="KSP16"/>
      <c r="KSQ16"/>
      <c r="KSR16"/>
      <c r="KSS16"/>
      <c r="KST16"/>
      <c r="KSU16"/>
      <c r="KSV16"/>
      <c r="KSW16"/>
      <c r="KSX16"/>
      <c r="KSY16"/>
      <c r="KSZ16"/>
      <c r="KTA16"/>
      <c r="KTB16"/>
      <c r="KTC16"/>
      <c r="KTD16"/>
      <c r="KTE16"/>
      <c r="KTF16"/>
      <c r="KTG16"/>
      <c r="KTH16"/>
      <c r="KTI16"/>
      <c r="KTJ16"/>
      <c r="KTK16"/>
      <c r="KTL16"/>
      <c r="KTM16"/>
      <c r="KTN16"/>
      <c r="KTO16"/>
      <c r="KTP16"/>
      <c r="KTQ16"/>
      <c r="KTR16"/>
      <c r="KTS16"/>
      <c r="KTT16"/>
      <c r="KTU16"/>
      <c r="KTV16"/>
      <c r="KTW16"/>
      <c r="KTX16"/>
      <c r="KTY16"/>
      <c r="KTZ16"/>
      <c r="KUA16"/>
      <c r="KUB16"/>
      <c r="KUC16"/>
      <c r="KUD16"/>
      <c r="KUE16"/>
      <c r="KUF16"/>
      <c r="KUG16"/>
      <c r="KUH16"/>
      <c r="KUI16"/>
      <c r="KUJ16"/>
      <c r="KUK16"/>
      <c r="KUL16"/>
      <c r="KUM16"/>
      <c r="KUN16"/>
      <c r="KUO16"/>
      <c r="KUP16"/>
      <c r="KUQ16"/>
      <c r="KUR16"/>
      <c r="KUS16"/>
      <c r="KUT16"/>
      <c r="KUU16"/>
      <c r="KUV16"/>
      <c r="KUW16"/>
      <c r="KUX16"/>
      <c r="KUY16"/>
      <c r="KUZ16"/>
      <c r="KVA16"/>
      <c r="KVB16"/>
      <c r="KVC16"/>
      <c r="KVD16"/>
      <c r="KVE16"/>
      <c r="KVF16"/>
      <c r="KVG16"/>
      <c r="KVH16"/>
      <c r="KVI16"/>
      <c r="KVJ16"/>
      <c r="KVK16"/>
      <c r="KVL16"/>
      <c r="KVM16"/>
      <c r="KVN16"/>
      <c r="KVO16"/>
      <c r="KVP16"/>
      <c r="KVQ16"/>
      <c r="KVR16"/>
      <c r="KVS16"/>
      <c r="KVT16"/>
      <c r="KVU16"/>
      <c r="KVV16"/>
      <c r="KVW16"/>
      <c r="KVX16"/>
      <c r="KVY16"/>
      <c r="KVZ16"/>
      <c r="KWA16"/>
      <c r="KWB16"/>
      <c r="KWC16"/>
      <c r="KWD16"/>
      <c r="KWE16"/>
      <c r="KWF16"/>
      <c r="KWG16"/>
      <c r="KWH16"/>
      <c r="KWI16"/>
      <c r="KWJ16"/>
      <c r="KWK16"/>
      <c r="KWL16"/>
      <c r="KWM16"/>
      <c r="KWN16"/>
      <c r="KWO16"/>
      <c r="KWP16"/>
      <c r="KWQ16"/>
      <c r="KWR16"/>
      <c r="KWS16"/>
      <c r="KWT16"/>
      <c r="KWU16"/>
      <c r="KWV16"/>
      <c r="KWW16"/>
      <c r="KWX16"/>
      <c r="KWY16"/>
      <c r="KWZ16"/>
      <c r="KXA16"/>
      <c r="KXB16"/>
      <c r="KXC16"/>
      <c r="KXD16"/>
      <c r="KXE16"/>
      <c r="KXF16"/>
      <c r="KXG16"/>
      <c r="KXH16"/>
      <c r="KXI16"/>
      <c r="KXJ16"/>
      <c r="KXK16"/>
      <c r="KXL16"/>
      <c r="KXM16"/>
      <c r="KXN16"/>
      <c r="KXO16"/>
      <c r="KXP16"/>
      <c r="KXQ16"/>
      <c r="KXR16"/>
      <c r="KXS16"/>
      <c r="KXT16"/>
      <c r="KXU16"/>
      <c r="KXV16"/>
      <c r="KXW16"/>
      <c r="KXX16"/>
      <c r="KXY16"/>
      <c r="KXZ16"/>
      <c r="KYA16"/>
      <c r="KYB16"/>
      <c r="KYC16"/>
      <c r="KYD16"/>
      <c r="KYE16"/>
      <c r="KYF16"/>
      <c r="KYG16"/>
      <c r="KYH16"/>
      <c r="KYI16"/>
      <c r="KYJ16"/>
      <c r="KYK16"/>
      <c r="KYL16"/>
      <c r="KYM16"/>
      <c r="KYN16"/>
      <c r="KYO16"/>
      <c r="KYP16"/>
      <c r="KYQ16"/>
      <c r="KYR16"/>
      <c r="KYS16"/>
      <c r="KYT16"/>
      <c r="KYU16"/>
      <c r="KYV16"/>
      <c r="KYW16"/>
      <c r="KYX16"/>
      <c r="KYY16"/>
      <c r="KYZ16"/>
      <c r="KZA16"/>
      <c r="KZB16"/>
      <c r="KZC16"/>
      <c r="KZD16"/>
      <c r="KZE16"/>
      <c r="KZF16"/>
      <c r="KZG16"/>
      <c r="KZH16"/>
      <c r="KZI16"/>
      <c r="KZJ16"/>
      <c r="KZK16"/>
      <c r="KZL16"/>
      <c r="KZM16"/>
      <c r="KZN16"/>
      <c r="KZO16"/>
      <c r="KZP16"/>
      <c r="KZQ16"/>
      <c r="KZR16"/>
      <c r="KZS16"/>
      <c r="KZT16"/>
      <c r="KZU16"/>
      <c r="KZV16"/>
      <c r="KZW16"/>
      <c r="KZX16"/>
      <c r="KZY16"/>
      <c r="KZZ16"/>
      <c r="LAA16"/>
      <c r="LAB16"/>
      <c r="LAC16"/>
      <c r="LAD16"/>
      <c r="LAE16"/>
      <c r="LAF16"/>
      <c r="LAG16"/>
      <c r="LAH16"/>
      <c r="LAI16"/>
      <c r="LAJ16"/>
      <c r="LAK16"/>
      <c r="LAL16"/>
      <c r="LAM16"/>
      <c r="LAN16"/>
      <c r="LAO16"/>
      <c r="LAP16"/>
      <c r="LAQ16"/>
      <c r="LAR16"/>
      <c r="LAS16"/>
      <c r="LAT16"/>
      <c r="LAU16"/>
      <c r="LAV16"/>
      <c r="LAW16"/>
      <c r="LAX16"/>
      <c r="LAY16"/>
      <c r="LAZ16"/>
      <c r="LBA16"/>
      <c r="LBB16"/>
      <c r="LBC16"/>
      <c r="LBD16"/>
      <c r="LBE16"/>
      <c r="LBF16"/>
      <c r="LBG16"/>
      <c r="LBH16"/>
      <c r="LBI16"/>
      <c r="LBJ16"/>
      <c r="LBK16"/>
      <c r="LBL16"/>
      <c r="LBM16"/>
      <c r="LBN16"/>
      <c r="LBO16"/>
      <c r="LBP16"/>
      <c r="LBQ16"/>
      <c r="LBR16"/>
      <c r="LBS16"/>
      <c r="LBT16"/>
      <c r="LBU16"/>
      <c r="LBV16"/>
      <c r="LBW16"/>
      <c r="LBX16"/>
      <c r="LBY16"/>
      <c r="LBZ16"/>
      <c r="LCA16"/>
      <c r="LCB16"/>
      <c r="LCC16"/>
      <c r="LCD16"/>
      <c r="LCE16"/>
      <c r="LCF16"/>
      <c r="LCG16"/>
      <c r="LCH16"/>
      <c r="LCI16"/>
      <c r="LCJ16"/>
      <c r="LCK16"/>
      <c r="LCL16"/>
      <c r="LCM16"/>
      <c r="LCN16"/>
      <c r="LCO16"/>
      <c r="LCP16"/>
      <c r="LCQ16"/>
      <c r="LCR16"/>
      <c r="LCS16"/>
      <c r="LCT16"/>
      <c r="LCU16"/>
      <c r="LCV16"/>
      <c r="LCW16"/>
      <c r="LCX16"/>
      <c r="LCY16"/>
      <c r="LCZ16"/>
      <c r="LDA16"/>
      <c r="LDB16"/>
      <c r="LDC16"/>
      <c r="LDD16"/>
      <c r="LDE16"/>
      <c r="LDF16"/>
      <c r="LDG16"/>
      <c r="LDH16"/>
      <c r="LDI16"/>
      <c r="LDJ16"/>
      <c r="LDK16"/>
      <c r="LDL16"/>
      <c r="LDM16"/>
      <c r="LDN16"/>
      <c r="LDO16"/>
      <c r="LDP16"/>
      <c r="LDQ16"/>
      <c r="LDR16"/>
      <c r="LDS16"/>
      <c r="LDT16"/>
      <c r="LDU16"/>
      <c r="LDV16"/>
      <c r="LDW16"/>
      <c r="LDX16"/>
      <c r="LDY16"/>
      <c r="LDZ16"/>
      <c r="LEA16"/>
      <c r="LEB16"/>
      <c r="LEC16"/>
      <c r="LED16"/>
      <c r="LEE16"/>
      <c r="LEF16"/>
      <c r="LEG16"/>
      <c r="LEH16"/>
      <c r="LEI16"/>
      <c r="LEJ16"/>
      <c r="LEK16"/>
      <c r="LEL16"/>
      <c r="LEM16"/>
      <c r="LEN16"/>
      <c r="LEO16"/>
      <c r="LEP16"/>
      <c r="LEQ16"/>
      <c r="LER16"/>
      <c r="LES16"/>
      <c r="LET16"/>
      <c r="LEU16"/>
      <c r="LEV16"/>
      <c r="LEW16"/>
      <c r="LEX16"/>
      <c r="LEY16"/>
      <c r="LEZ16"/>
      <c r="LFA16"/>
      <c r="LFB16"/>
      <c r="LFC16"/>
      <c r="LFD16"/>
      <c r="LFE16"/>
      <c r="LFF16"/>
      <c r="LFG16"/>
      <c r="LFH16"/>
      <c r="LFI16"/>
      <c r="LFJ16"/>
      <c r="LFK16"/>
      <c r="LFL16"/>
      <c r="LFM16"/>
      <c r="LFN16"/>
      <c r="LFO16"/>
      <c r="LFP16"/>
      <c r="LFQ16"/>
      <c r="LFR16"/>
      <c r="LFS16"/>
      <c r="LFT16"/>
      <c r="LFU16"/>
      <c r="LFV16"/>
      <c r="LFW16"/>
      <c r="LFX16"/>
      <c r="LFY16"/>
      <c r="LFZ16"/>
      <c r="LGA16"/>
      <c r="LGB16"/>
      <c r="LGC16"/>
      <c r="LGD16"/>
      <c r="LGE16"/>
      <c r="LGF16"/>
      <c r="LGG16"/>
      <c r="LGH16"/>
      <c r="LGI16"/>
      <c r="LGJ16"/>
      <c r="LGK16"/>
      <c r="LGL16"/>
      <c r="LGM16"/>
      <c r="LGN16"/>
      <c r="LGO16"/>
      <c r="LGP16"/>
      <c r="LGQ16"/>
      <c r="LGR16"/>
      <c r="LGS16"/>
      <c r="LGT16"/>
      <c r="LGU16"/>
      <c r="LGV16"/>
      <c r="LGW16"/>
      <c r="LGX16"/>
      <c r="LGY16"/>
      <c r="LGZ16"/>
      <c r="LHA16"/>
      <c r="LHB16"/>
      <c r="LHC16"/>
      <c r="LHD16"/>
      <c r="LHE16"/>
      <c r="LHF16"/>
      <c r="LHG16"/>
      <c r="LHH16"/>
      <c r="LHI16"/>
      <c r="LHJ16"/>
      <c r="LHK16"/>
      <c r="LHL16"/>
      <c r="LHM16"/>
      <c r="LHN16"/>
      <c r="LHO16"/>
      <c r="LHP16"/>
      <c r="LHQ16"/>
      <c r="LHR16"/>
      <c r="LHS16"/>
      <c r="LHT16"/>
      <c r="LHU16"/>
      <c r="LHV16"/>
      <c r="LHW16"/>
      <c r="LHX16"/>
      <c r="LHY16"/>
      <c r="LHZ16"/>
      <c r="LIA16"/>
      <c r="LIB16"/>
      <c r="LIC16"/>
      <c r="LID16"/>
      <c r="LIE16"/>
      <c r="LIF16"/>
      <c r="LIG16"/>
      <c r="LIH16"/>
      <c r="LII16"/>
      <c r="LIJ16"/>
      <c r="LIK16"/>
      <c r="LIL16"/>
      <c r="LIM16"/>
      <c r="LIN16"/>
      <c r="LIO16"/>
      <c r="LIP16"/>
      <c r="LIQ16"/>
      <c r="LIR16"/>
      <c r="LIS16"/>
      <c r="LIT16"/>
      <c r="LIU16"/>
      <c r="LIV16"/>
      <c r="LIW16"/>
      <c r="LIX16"/>
      <c r="LIY16"/>
      <c r="LIZ16"/>
      <c r="LJA16"/>
      <c r="LJB16"/>
      <c r="LJC16"/>
      <c r="LJD16"/>
      <c r="LJE16"/>
      <c r="LJF16"/>
      <c r="LJG16"/>
      <c r="LJH16"/>
      <c r="LJI16"/>
      <c r="LJJ16"/>
      <c r="LJK16"/>
      <c r="LJL16"/>
      <c r="LJM16"/>
      <c r="LJN16"/>
      <c r="LJO16"/>
      <c r="LJP16"/>
      <c r="LJQ16"/>
      <c r="LJR16"/>
      <c r="LJS16"/>
      <c r="LJT16"/>
      <c r="LJU16"/>
      <c r="LJV16"/>
      <c r="LJW16"/>
      <c r="LJX16"/>
      <c r="LJY16"/>
      <c r="LJZ16"/>
      <c r="LKA16"/>
      <c r="LKB16"/>
      <c r="LKC16"/>
      <c r="LKD16"/>
      <c r="LKE16"/>
      <c r="LKF16"/>
      <c r="LKG16"/>
      <c r="LKH16"/>
      <c r="LKI16"/>
      <c r="LKJ16"/>
      <c r="LKK16"/>
      <c r="LKL16"/>
      <c r="LKM16"/>
      <c r="LKN16"/>
      <c r="LKO16"/>
      <c r="LKP16"/>
      <c r="LKQ16"/>
      <c r="LKR16"/>
      <c r="LKS16"/>
      <c r="LKT16"/>
      <c r="LKU16"/>
      <c r="LKV16"/>
      <c r="LKW16"/>
      <c r="LKX16"/>
      <c r="LKY16"/>
      <c r="LKZ16"/>
      <c r="LLA16"/>
      <c r="LLB16"/>
      <c r="LLC16"/>
      <c r="LLD16"/>
      <c r="LLE16"/>
      <c r="LLF16"/>
      <c r="LLG16"/>
      <c r="LLH16"/>
      <c r="LLI16"/>
      <c r="LLJ16"/>
      <c r="LLK16"/>
      <c r="LLL16"/>
      <c r="LLM16"/>
      <c r="LLN16"/>
      <c r="LLO16"/>
      <c r="LLP16"/>
      <c r="LLQ16"/>
      <c r="LLR16"/>
      <c r="LLS16"/>
      <c r="LLT16"/>
      <c r="LLU16"/>
      <c r="LLV16"/>
      <c r="LLW16"/>
      <c r="LLX16"/>
      <c r="LLY16"/>
      <c r="LLZ16"/>
      <c r="LMA16"/>
      <c r="LMB16"/>
      <c r="LMC16"/>
      <c r="LMD16"/>
      <c r="LME16"/>
      <c r="LMF16"/>
      <c r="LMG16"/>
      <c r="LMH16"/>
      <c r="LMI16"/>
      <c r="LMJ16"/>
      <c r="LMK16"/>
      <c r="LML16"/>
      <c r="LMM16"/>
      <c r="LMN16"/>
      <c r="LMO16"/>
      <c r="LMP16"/>
      <c r="LMQ16"/>
      <c r="LMR16"/>
      <c r="LMS16"/>
      <c r="LMT16"/>
      <c r="LMU16"/>
      <c r="LMV16"/>
      <c r="LMW16"/>
      <c r="LMX16"/>
      <c r="LMY16"/>
      <c r="LMZ16"/>
      <c r="LNA16"/>
      <c r="LNB16"/>
      <c r="LNC16"/>
      <c r="LND16"/>
      <c r="LNE16"/>
      <c r="LNF16"/>
      <c r="LNG16"/>
      <c r="LNH16"/>
      <c r="LNI16"/>
      <c r="LNJ16"/>
      <c r="LNK16"/>
      <c r="LNL16"/>
      <c r="LNM16"/>
      <c r="LNN16"/>
      <c r="LNO16"/>
      <c r="LNP16"/>
      <c r="LNQ16"/>
      <c r="LNR16"/>
      <c r="LNS16"/>
      <c r="LNT16"/>
      <c r="LNU16"/>
      <c r="LNV16"/>
      <c r="LNW16"/>
      <c r="LNX16"/>
      <c r="LNY16"/>
      <c r="LNZ16"/>
      <c r="LOA16"/>
      <c r="LOB16"/>
      <c r="LOC16"/>
      <c r="LOD16"/>
      <c r="LOE16"/>
      <c r="LOF16"/>
      <c r="LOG16"/>
      <c r="LOH16"/>
      <c r="LOI16"/>
      <c r="LOJ16"/>
      <c r="LOK16"/>
      <c r="LOL16"/>
      <c r="LOM16"/>
      <c r="LON16"/>
      <c r="LOO16"/>
      <c r="LOP16"/>
      <c r="LOQ16"/>
      <c r="LOR16"/>
      <c r="LOS16"/>
      <c r="LOT16"/>
      <c r="LOU16"/>
      <c r="LOV16"/>
      <c r="LOW16"/>
      <c r="LOX16"/>
      <c r="LOY16"/>
      <c r="LOZ16"/>
      <c r="LPA16"/>
      <c r="LPB16"/>
      <c r="LPC16"/>
      <c r="LPD16"/>
      <c r="LPE16"/>
      <c r="LPF16"/>
      <c r="LPG16"/>
      <c r="LPH16"/>
      <c r="LPI16"/>
      <c r="LPJ16"/>
      <c r="LPK16"/>
      <c r="LPL16"/>
      <c r="LPM16"/>
      <c r="LPN16"/>
      <c r="LPO16"/>
      <c r="LPP16"/>
      <c r="LPQ16"/>
      <c r="LPR16"/>
      <c r="LPS16"/>
      <c r="LPT16"/>
      <c r="LPU16"/>
      <c r="LPV16"/>
      <c r="LPW16"/>
      <c r="LPX16"/>
      <c r="LPY16"/>
      <c r="LPZ16"/>
      <c r="LQA16"/>
      <c r="LQB16"/>
      <c r="LQC16"/>
      <c r="LQD16"/>
      <c r="LQE16"/>
      <c r="LQF16"/>
      <c r="LQG16"/>
      <c r="LQH16"/>
      <c r="LQI16"/>
      <c r="LQJ16"/>
      <c r="LQK16"/>
      <c r="LQL16"/>
      <c r="LQM16"/>
      <c r="LQN16"/>
      <c r="LQO16"/>
      <c r="LQP16"/>
      <c r="LQQ16"/>
      <c r="LQR16"/>
      <c r="LQS16"/>
      <c r="LQT16"/>
      <c r="LQU16"/>
      <c r="LQV16"/>
      <c r="LQW16"/>
      <c r="LQX16"/>
      <c r="LQY16"/>
      <c r="LQZ16"/>
      <c r="LRA16"/>
      <c r="LRB16"/>
      <c r="LRC16"/>
      <c r="LRD16"/>
      <c r="LRE16"/>
      <c r="LRF16"/>
      <c r="LRG16"/>
      <c r="LRH16"/>
      <c r="LRI16"/>
      <c r="LRJ16"/>
      <c r="LRK16"/>
      <c r="LRL16"/>
      <c r="LRM16"/>
      <c r="LRN16"/>
      <c r="LRO16"/>
      <c r="LRP16"/>
      <c r="LRQ16"/>
      <c r="LRR16"/>
      <c r="LRS16"/>
      <c r="LRT16"/>
      <c r="LRU16"/>
      <c r="LRV16"/>
      <c r="LRW16"/>
      <c r="LRX16"/>
      <c r="LRY16"/>
      <c r="LRZ16"/>
      <c r="LSA16"/>
      <c r="LSB16"/>
      <c r="LSC16"/>
      <c r="LSD16"/>
      <c r="LSE16"/>
      <c r="LSF16"/>
      <c r="LSG16"/>
      <c r="LSH16"/>
      <c r="LSI16"/>
      <c r="LSJ16"/>
      <c r="LSK16"/>
      <c r="LSL16"/>
      <c r="LSM16"/>
      <c r="LSN16"/>
      <c r="LSO16"/>
      <c r="LSP16"/>
      <c r="LSQ16"/>
      <c r="LSR16"/>
      <c r="LSS16"/>
      <c r="LST16"/>
      <c r="LSU16"/>
      <c r="LSV16"/>
      <c r="LSW16"/>
      <c r="LSX16"/>
      <c r="LSY16"/>
      <c r="LSZ16"/>
      <c r="LTA16"/>
      <c r="LTB16"/>
      <c r="LTC16"/>
      <c r="LTD16"/>
      <c r="LTE16"/>
      <c r="LTF16"/>
      <c r="LTG16"/>
      <c r="LTH16"/>
      <c r="LTI16"/>
      <c r="LTJ16"/>
      <c r="LTK16"/>
      <c r="LTL16"/>
      <c r="LTM16"/>
      <c r="LTN16"/>
      <c r="LTO16"/>
      <c r="LTP16"/>
      <c r="LTQ16"/>
      <c r="LTR16"/>
      <c r="LTS16"/>
      <c r="LTT16"/>
      <c r="LTU16"/>
      <c r="LTV16"/>
      <c r="LTW16"/>
      <c r="LTX16"/>
      <c r="LTY16"/>
      <c r="LTZ16"/>
      <c r="LUA16"/>
      <c r="LUB16"/>
      <c r="LUC16"/>
      <c r="LUD16"/>
      <c r="LUE16"/>
      <c r="LUF16"/>
      <c r="LUG16"/>
      <c r="LUH16"/>
      <c r="LUI16"/>
      <c r="LUJ16"/>
      <c r="LUK16"/>
      <c r="LUL16"/>
      <c r="LUM16"/>
      <c r="LUN16"/>
      <c r="LUO16"/>
      <c r="LUP16"/>
      <c r="LUQ16"/>
      <c r="LUR16"/>
      <c r="LUS16"/>
      <c r="LUT16"/>
      <c r="LUU16"/>
      <c r="LUV16"/>
      <c r="LUW16"/>
      <c r="LUX16"/>
      <c r="LUY16"/>
      <c r="LUZ16"/>
      <c r="LVA16"/>
      <c r="LVB16"/>
      <c r="LVC16"/>
      <c r="LVD16"/>
      <c r="LVE16"/>
      <c r="LVF16"/>
      <c r="LVG16"/>
      <c r="LVH16"/>
      <c r="LVI16"/>
      <c r="LVJ16"/>
      <c r="LVK16"/>
      <c r="LVL16"/>
      <c r="LVM16"/>
      <c r="LVN16"/>
      <c r="LVO16"/>
      <c r="LVP16"/>
      <c r="LVQ16"/>
      <c r="LVR16"/>
      <c r="LVS16"/>
      <c r="LVT16"/>
      <c r="LVU16"/>
      <c r="LVV16"/>
      <c r="LVW16"/>
      <c r="LVX16"/>
      <c r="LVY16"/>
      <c r="LVZ16"/>
      <c r="LWA16"/>
      <c r="LWB16"/>
      <c r="LWC16"/>
      <c r="LWD16"/>
      <c r="LWE16"/>
      <c r="LWF16"/>
      <c r="LWG16"/>
      <c r="LWH16"/>
      <c r="LWI16"/>
      <c r="LWJ16"/>
      <c r="LWK16"/>
      <c r="LWL16"/>
      <c r="LWM16"/>
      <c r="LWN16"/>
      <c r="LWO16"/>
      <c r="LWP16"/>
      <c r="LWQ16"/>
      <c r="LWR16"/>
      <c r="LWS16"/>
      <c r="LWT16"/>
      <c r="LWU16"/>
      <c r="LWV16"/>
      <c r="LWW16"/>
      <c r="LWX16"/>
      <c r="LWY16"/>
      <c r="LWZ16"/>
      <c r="LXA16"/>
      <c r="LXB16"/>
      <c r="LXC16"/>
      <c r="LXD16"/>
      <c r="LXE16"/>
      <c r="LXF16"/>
      <c r="LXG16"/>
      <c r="LXH16"/>
      <c r="LXI16"/>
      <c r="LXJ16"/>
      <c r="LXK16"/>
      <c r="LXL16"/>
      <c r="LXM16"/>
      <c r="LXN16"/>
      <c r="LXO16"/>
      <c r="LXP16"/>
      <c r="LXQ16"/>
      <c r="LXR16"/>
      <c r="LXS16"/>
      <c r="LXT16"/>
      <c r="LXU16"/>
      <c r="LXV16"/>
      <c r="LXW16"/>
      <c r="LXX16"/>
      <c r="LXY16"/>
      <c r="LXZ16"/>
      <c r="LYA16"/>
      <c r="LYB16"/>
      <c r="LYC16"/>
      <c r="LYD16"/>
      <c r="LYE16"/>
      <c r="LYF16"/>
      <c r="LYG16"/>
      <c r="LYH16"/>
      <c r="LYI16"/>
      <c r="LYJ16"/>
      <c r="LYK16"/>
      <c r="LYL16"/>
      <c r="LYM16"/>
      <c r="LYN16"/>
      <c r="LYO16"/>
      <c r="LYP16"/>
      <c r="LYQ16"/>
      <c r="LYR16"/>
      <c r="LYS16"/>
      <c r="LYT16"/>
      <c r="LYU16"/>
      <c r="LYV16"/>
      <c r="LYW16"/>
      <c r="LYX16"/>
      <c r="LYY16"/>
      <c r="LYZ16"/>
      <c r="LZA16"/>
      <c r="LZB16"/>
      <c r="LZC16"/>
      <c r="LZD16"/>
      <c r="LZE16"/>
      <c r="LZF16"/>
      <c r="LZG16"/>
      <c r="LZH16"/>
      <c r="LZI16"/>
      <c r="LZJ16"/>
      <c r="LZK16"/>
      <c r="LZL16"/>
      <c r="LZM16"/>
      <c r="LZN16"/>
      <c r="LZO16"/>
      <c r="LZP16"/>
      <c r="LZQ16"/>
      <c r="LZR16"/>
      <c r="LZS16"/>
      <c r="LZT16"/>
      <c r="LZU16"/>
      <c r="LZV16"/>
      <c r="LZW16"/>
      <c r="LZX16"/>
      <c r="LZY16"/>
      <c r="LZZ16"/>
      <c r="MAA16"/>
      <c r="MAB16"/>
      <c r="MAC16"/>
      <c r="MAD16"/>
      <c r="MAE16"/>
      <c r="MAF16"/>
      <c r="MAG16"/>
      <c r="MAH16"/>
      <c r="MAI16"/>
      <c r="MAJ16"/>
      <c r="MAK16"/>
      <c r="MAL16"/>
      <c r="MAM16"/>
      <c r="MAN16"/>
      <c r="MAO16"/>
      <c r="MAP16"/>
      <c r="MAQ16"/>
      <c r="MAR16"/>
      <c r="MAS16"/>
      <c r="MAT16"/>
      <c r="MAU16"/>
      <c r="MAV16"/>
      <c r="MAW16"/>
      <c r="MAX16"/>
      <c r="MAY16"/>
      <c r="MAZ16"/>
      <c r="MBA16"/>
      <c r="MBB16"/>
      <c r="MBC16"/>
      <c r="MBD16"/>
      <c r="MBE16"/>
      <c r="MBF16"/>
      <c r="MBG16"/>
      <c r="MBH16"/>
      <c r="MBI16"/>
      <c r="MBJ16"/>
      <c r="MBK16"/>
      <c r="MBL16"/>
      <c r="MBM16"/>
      <c r="MBN16"/>
      <c r="MBO16"/>
      <c r="MBP16"/>
      <c r="MBQ16"/>
      <c r="MBR16"/>
      <c r="MBS16"/>
      <c r="MBT16"/>
      <c r="MBU16"/>
      <c r="MBV16"/>
      <c r="MBW16"/>
      <c r="MBX16"/>
      <c r="MBY16"/>
      <c r="MBZ16"/>
      <c r="MCA16"/>
      <c r="MCB16"/>
      <c r="MCC16"/>
      <c r="MCD16"/>
      <c r="MCE16"/>
      <c r="MCF16"/>
      <c r="MCG16"/>
      <c r="MCH16"/>
      <c r="MCI16"/>
      <c r="MCJ16"/>
      <c r="MCK16"/>
      <c r="MCL16"/>
      <c r="MCM16"/>
      <c r="MCN16"/>
      <c r="MCO16"/>
      <c r="MCP16"/>
      <c r="MCQ16"/>
      <c r="MCR16"/>
      <c r="MCS16"/>
      <c r="MCT16"/>
      <c r="MCU16"/>
      <c r="MCV16"/>
      <c r="MCW16"/>
      <c r="MCX16"/>
      <c r="MCY16"/>
      <c r="MCZ16"/>
      <c r="MDA16"/>
      <c r="MDB16"/>
      <c r="MDC16"/>
      <c r="MDD16"/>
      <c r="MDE16"/>
      <c r="MDF16"/>
      <c r="MDG16"/>
      <c r="MDH16"/>
      <c r="MDI16"/>
      <c r="MDJ16"/>
      <c r="MDK16"/>
      <c r="MDL16"/>
      <c r="MDM16"/>
      <c r="MDN16"/>
      <c r="MDO16"/>
      <c r="MDP16"/>
      <c r="MDQ16"/>
      <c r="MDR16"/>
      <c r="MDS16"/>
      <c r="MDT16"/>
      <c r="MDU16"/>
      <c r="MDV16"/>
      <c r="MDW16"/>
      <c r="MDX16"/>
      <c r="MDY16"/>
      <c r="MDZ16"/>
      <c r="MEA16"/>
      <c r="MEB16"/>
      <c r="MEC16"/>
      <c r="MED16"/>
      <c r="MEE16"/>
      <c r="MEF16"/>
      <c r="MEG16"/>
      <c r="MEH16"/>
      <c r="MEI16"/>
      <c r="MEJ16"/>
      <c r="MEK16"/>
      <c r="MEL16"/>
      <c r="MEM16"/>
      <c r="MEN16"/>
      <c r="MEO16"/>
      <c r="MEP16"/>
      <c r="MEQ16"/>
      <c r="MER16"/>
      <c r="MES16"/>
      <c r="MET16"/>
      <c r="MEU16"/>
      <c r="MEV16"/>
      <c r="MEW16"/>
      <c r="MEX16"/>
      <c r="MEY16"/>
      <c r="MEZ16"/>
      <c r="MFA16"/>
      <c r="MFB16"/>
      <c r="MFC16"/>
      <c r="MFD16"/>
      <c r="MFE16"/>
      <c r="MFF16"/>
      <c r="MFG16"/>
      <c r="MFH16"/>
      <c r="MFI16"/>
      <c r="MFJ16"/>
      <c r="MFK16"/>
      <c r="MFL16"/>
      <c r="MFM16"/>
      <c r="MFN16"/>
      <c r="MFO16"/>
      <c r="MFP16"/>
      <c r="MFQ16"/>
      <c r="MFR16"/>
      <c r="MFS16"/>
      <c r="MFT16"/>
      <c r="MFU16"/>
      <c r="MFV16"/>
      <c r="MFW16"/>
      <c r="MFX16"/>
      <c r="MFY16"/>
      <c r="MFZ16"/>
      <c r="MGA16"/>
      <c r="MGB16"/>
      <c r="MGC16"/>
      <c r="MGD16"/>
      <c r="MGE16"/>
      <c r="MGF16"/>
      <c r="MGG16"/>
      <c r="MGH16"/>
      <c r="MGI16"/>
      <c r="MGJ16"/>
      <c r="MGK16"/>
      <c r="MGL16"/>
      <c r="MGM16"/>
      <c r="MGN16"/>
      <c r="MGO16"/>
      <c r="MGP16"/>
      <c r="MGQ16"/>
      <c r="MGR16"/>
      <c r="MGS16"/>
      <c r="MGT16"/>
      <c r="MGU16"/>
      <c r="MGV16"/>
      <c r="MGW16"/>
      <c r="MGX16"/>
      <c r="MGY16"/>
      <c r="MGZ16"/>
      <c r="MHA16"/>
      <c r="MHB16"/>
      <c r="MHC16"/>
      <c r="MHD16"/>
      <c r="MHE16"/>
      <c r="MHF16"/>
      <c r="MHG16"/>
      <c r="MHH16"/>
      <c r="MHI16"/>
      <c r="MHJ16"/>
      <c r="MHK16"/>
      <c r="MHL16"/>
      <c r="MHM16"/>
      <c r="MHN16"/>
      <c r="MHO16"/>
      <c r="MHP16"/>
      <c r="MHQ16"/>
      <c r="MHR16"/>
      <c r="MHS16"/>
      <c r="MHT16"/>
      <c r="MHU16"/>
      <c r="MHV16"/>
      <c r="MHW16"/>
      <c r="MHX16"/>
      <c r="MHY16"/>
      <c r="MHZ16"/>
      <c r="MIA16"/>
      <c r="MIB16"/>
      <c r="MIC16"/>
      <c r="MID16"/>
      <c r="MIE16"/>
      <c r="MIF16"/>
      <c r="MIG16"/>
      <c r="MIH16"/>
      <c r="MII16"/>
      <c r="MIJ16"/>
      <c r="MIK16"/>
      <c r="MIL16"/>
      <c r="MIM16"/>
      <c r="MIN16"/>
      <c r="MIO16"/>
      <c r="MIP16"/>
      <c r="MIQ16"/>
      <c r="MIR16"/>
      <c r="MIS16"/>
      <c r="MIT16"/>
      <c r="MIU16"/>
      <c r="MIV16"/>
      <c r="MIW16"/>
      <c r="MIX16"/>
      <c r="MIY16"/>
      <c r="MIZ16"/>
      <c r="MJA16"/>
      <c r="MJB16"/>
      <c r="MJC16"/>
      <c r="MJD16"/>
      <c r="MJE16"/>
      <c r="MJF16"/>
      <c r="MJG16"/>
      <c r="MJH16"/>
      <c r="MJI16"/>
      <c r="MJJ16"/>
      <c r="MJK16"/>
      <c r="MJL16"/>
      <c r="MJM16"/>
      <c r="MJN16"/>
      <c r="MJO16"/>
      <c r="MJP16"/>
      <c r="MJQ16"/>
      <c r="MJR16"/>
      <c r="MJS16"/>
      <c r="MJT16"/>
      <c r="MJU16"/>
      <c r="MJV16"/>
      <c r="MJW16"/>
      <c r="MJX16"/>
      <c r="MJY16"/>
      <c r="MJZ16"/>
      <c r="MKA16"/>
      <c r="MKB16"/>
      <c r="MKC16"/>
      <c r="MKD16"/>
      <c r="MKE16"/>
      <c r="MKF16"/>
      <c r="MKG16"/>
      <c r="MKH16"/>
      <c r="MKI16"/>
      <c r="MKJ16"/>
      <c r="MKK16"/>
      <c r="MKL16"/>
      <c r="MKM16"/>
      <c r="MKN16"/>
      <c r="MKO16"/>
      <c r="MKP16"/>
      <c r="MKQ16"/>
      <c r="MKR16"/>
      <c r="MKS16"/>
      <c r="MKT16"/>
      <c r="MKU16"/>
      <c r="MKV16"/>
      <c r="MKW16"/>
      <c r="MKX16"/>
      <c r="MKY16"/>
      <c r="MKZ16"/>
      <c r="MLA16"/>
      <c r="MLB16"/>
      <c r="MLC16"/>
      <c r="MLD16"/>
      <c r="MLE16"/>
      <c r="MLF16"/>
      <c r="MLG16"/>
      <c r="MLH16"/>
      <c r="MLI16"/>
      <c r="MLJ16"/>
      <c r="MLK16"/>
      <c r="MLL16"/>
      <c r="MLM16"/>
      <c r="MLN16"/>
      <c r="MLO16"/>
      <c r="MLP16"/>
      <c r="MLQ16"/>
      <c r="MLR16"/>
      <c r="MLS16"/>
      <c r="MLT16"/>
      <c r="MLU16"/>
      <c r="MLV16"/>
      <c r="MLW16"/>
      <c r="MLX16"/>
      <c r="MLY16"/>
      <c r="MLZ16"/>
      <c r="MMA16"/>
      <c r="MMB16"/>
      <c r="MMC16"/>
      <c r="MMD16"/>
      <c r="MME16"/>
      <c r="MMF16"/>
      <c r="MMG16"/>
      <c r="MMH16"/>
      <c r="MMI16"/>
      <c r="MMJ16"/>
      <c r="MMK16"/>
      <c r="MML16"/>
      <c r="MMM16"/>
      <c r="MMN16"/>
      <c r="MMO16"/>
      <c r="MMP16"/>
      <c r="MMQ16"/>
      <c r="MMR16"/>
      <c r="MMS16"/>
      <c r="MMT16"/>
      <c r="MMU16"/>
      <c r="MMV16"/>
      <c r="MMW16"/>
      <c r="MMX16"/>
      <c r="MMY16"/>
      <c r="MMZ16"/>
      <c r="MNA16"/>
      <c r="MNB16"/>
      <c r="MNC16"/>
      <c r="MND16"/>
      <c r="MNE16"/>
      <c r="MNF16"/>
      <c r="MNG16"/>
      <c r="MNH16"/>
      <c r="MNI16"/>
      <c r="MNJ16"/>
      <c r="MNK16"/>
      <c r="MNL16"/>
      <c r="MNM16"/>
      <c r="MNN16"/>
      <c r="MNO16"/>
      <c r="MNP16"/>
      <c r="MNQ16"/>
      <c r="MNR16"/>
      <c r="MNS16"/>
      <c r="MNT16"/>
      <c r="MNU16"/>
      <c r="MNV16"/>
      <c r="MNW16"/>
      <c r="MNX16"/>
      <c r="MNY16"/>
      <c r="MNZ16"/>
      <c r="MOA16"/>
      <c r="MOB16"/>
      <c r="MOC16"/>
      <c r="MOD16"/>
      <c r="MOE16"/>
      <c r="MOF16"/>
      <c r="MOG16"/>
      <c r="MOH16"/>
      <c r="MOI16"/>
      <c r="MOJ16"/>
      <c r="MOK16"/>
      <c r="MOL16"/>
      <c r="MOM16"/>
      <c r="MON16"/>
      <c r="MOO16"/>
      <c r="MOP16"/>
      <c r="MOQ16"/>
      <c r="MOR16"/>
      <c r="MOS16"/>
      <c r="MOT16"/>
      <c r="MOU16"/>
      <c r="MOV16"/>
      <c r="MOW16"/>
      <c r="MOX16"/>
      <c r="MOY16"/>
      <c r="MOZ16"/>
      <c r="MPA16"/>
      <c r="MPB16"/>
      <c r="MPC16"/>
      <c r="MPD16"/>
      <c r="MPE16"/>
      <c r="MPF16"/>
      <c r="MPG16"/>
      <c r="MPH16"/>
      <c r="MPI16"/>
      <c r="MPJ16"/>
      <c r="MPK16"/>
      <c r="MPL16"/>
      <c r="MPM16"/>
      <c r="MPN16"/>
      <c r="MPO16"/>
      <c r="MPP16"/>
      <c r="MPQ16"/>
      <c r="MPR16"/>
      <c r="MPS16"/>
      <c r="MPT16"/>
      <c r="MPU16"/>
      <c r="MPV16"/>
      <c r="MPW16"/>
      <c r="MPX16"/>
      <c r="MPY16"/>
      <c r="MPZ16"/>
      <c r="MQA16"/>
      <c r="MQB16"/>
      <c r="MQC16"/>
      <c r="MQD16"/>
      <c r="MQE16"/>
      <c r="MQF16"/>
      <c r="MQG16"/>
      <c r="MQH16"/>
      <c r="MQI16"/>
      <c r="MQJ16"/>
      <c r="MQK16"/>
      <c r="MQL16"/>
      <c r="MQM16"/>
      <c r="MQN16"/>
      <c r="MQO16"/>
      <c r="MQP16"/>
      <c r="MQQ16"/>
      <c r="MQR16"/>
      <c r="MQS16"/>
      <c r="MQT16"/>
      <c r="MQU16"/>
      <c r="MQV16"/>
      <c r="MQW16"/>
      <c r="MQX16"/>
      <c r="MQY16"/>
      <c r="MQZ16"/>
      <c r="MRA16"/>
      <c r="MRB16"/>
      <c r="MRC16"/>
      <c r="MRD16"/>
      <c r="MRE16"/>
      <c r="MRF16"/>
      <c r="MRG16"/>
      <c r="MRH16"/>
      <c r="MRI16"/>
      <c r="MRJ16"/>
      <c r="MRK16"/>
      <c r="MRL16"/>
      <c r="MRM16"/>
      <c r="MRN16"/>
      <c r="MRO16"/>
      <c r="MRP16"/>
      <c r="MRQ16"/>
      <c r="MRR16"/>
      <c r="MRS16"/>
      <c r="MRT16"/>
      <c r="MRU16"/>
      <c r="MRV16"/>
      <c r="MRW16"/>
      <c r="MRX16"/>
      <c r="MRY16"/>
      <c r="MRZ16"/>
      <c r="MSA16"/>
      <c r="MSB16"/>
      <c r="MSC16"/>
      <c r="MSD16"/>
      <c r="MSE16"/>
      <c r="MSF16"/>
      <c r="MSG16"/>
      <c r="MSH16"/>
      <c r="MSI16"/>
      <c r="MSJ16"/>
      <c r="MSK16"/>
      <c r="MSL16"/>
      <c r="MSM16"/>
      <c r="MSN16"/>
      <c r="MSO16"/>
      <c r="MSP16"/>
      <c r="MSQ16"/>
      <c r="MSR16"/>
      <c r="MSS16"/>
      <c r="MST16"/>
      <c r="MSU16"/>
      <c r="MSV16"/>
      <c r="MSW16"/>
      <c r="MSX16"/>
      <c r="MSY16"/>
      <c r="MSZ16"/>
      <c r="MTA16"/>
      <c r="MTB16"/>
      <c r="MTC16"/>
      <c r="MTD16"/>
      <c r="MTE16"/>
      <c r="MTF16"/>
      <c r="MTG16"/>
      <c r="MTH16"/>
      <c r="MTI16"/>
      <c r="MTJ16"/>
      <c r="MTK16"/>
      <c r="MTL16"/>
      <c r="MTM16"/>
      <c r="MTN16"/>
      <c r="MTO16"/>
      <c r="MTP16"/>
      <c r="MTQ16"/>
      <c r="MTR16"/>
      <c r="MTS16"/>
      <c r="MTT16"/>
      <c r="MTU16"/>
      <c r="MTV16"/>
      <c r="MTW16"/>
      <c r="MTX16"/>
      <c r="MTY16"/>
      <c r="MTZ16"/>
      <c r="MUA16"/>
      <c r="MUB16"/>
      <c r="MUC16"/>
      <c r="MUD16"/>
      <c r="MUE16"/>
      <c r="MUF16"/>
      <c r="MUG16"/>
      <c r="MUH16"/>
      <c r="MUI16"/>
      <c r="MUJ16"/>
      <c r="MUK16"/>
      <c r="MUL16"/>
      <c r="MUM16"/>
      <c r="MUN16"/>
      <c r="MUO16"/>
      <c r="MUP16"/>
      <c r="MUQ16"/>
      <c r="MUR16"/>
      <c r="MUS16"/>
      <c r="MUT16"/>
      <c r="MUU16"/>
      <c r="MUV16"/>
      <c r="MUW16"/>
      <c r="MUX16"/>
      <c r="MUY16"/>
      <c r="MUZ16"/>
      <c r="MVA16"/>
      <c r="MVB16"/>
      <c r="MVC16"/>
      <c r="MVD16"/>
      <c r="MVE16"/>
      <c r="MVF16"/>
      <c r="MVG16"/>
      <c r="MVH16"/>
      <c r="MVI16"/>
      <c r="MVJ16"/>
      <c r="MVK16"/>
      <c r="MVL16"/>
      <c r="MVM16"/>
      <c r="MVN16"/>
      <c r="MVO16"/>
      <c r="MVP16"/>
      <c r="MVQ16"/>
      <c r="MVR16"/>
      <c r="MVS16"/>
      <c r="MVT16"/>
      <c r="MVU16"/>
      <c r="MVV16"/>
      <c r="MVW16"/>
      <c r="MVX16"/>
      <c r="MVY16"/>
      <c r="MVZ16"/>
      <c r="MWA16"/>
      <c r="MWB16"/>
      <c r="MWC16"/>
      <c r="MWD16"/>
      <c r="MWE16"/>
      <c r="MWF16"/>
      <c r="MWG16"/>
      <c r="MWH16"/>
      <c r="MWI16"/>
      <c r="MWJ16"/>
      <c r="MWK16"/>
      <c r="MWL16"/>
      <c r="MWM16"/>
      <c r="MWN16"/>
      <c r="MWO16"/>
      <c r="MWP16"/>
      <c r="MWQ16"/>
      <c r="MWR16"/>
      <c r="MWS16"/>
      <c r="MWT16"/>
      <c r="MWU16"/>
      <c r="MWV16"/>
      <c r="MWW16"/>
      <c r="MWX16"/>
      <c r="MWY16"/>
      <c r="MWZ16"/>
      <c r="MXA16"/>
      <c r="MXB16"/>
      <c r="MXC16"/>
      <c r="MXD16"/>
      <c r="MXE16"/>
      <c r="MXF16"/>
      <c r="MXG16"/>
      <c r="MXH16"/>
      <c r="MXI16"/>
      <c r="MXJ16"/>
      <c r="MXK16"/>
      <c r="MXL16"/>
      <c r="MXM16"/>
      <c r="MXN16"/>
      <c r="MXO16"/>
      <c r="MXP16"/>
      <c r="MXQ16"/>
      <c r="MXR16"/>
      <c r="MXS16"/>
      <c r="MXT16"/>
      <c r="MXU16"/>
      <c r="MXV16"/>
      <c r="MXW16"/>
      <c r="MXX16"/>
      <c r="MXY16"/>
      <c r="MXZ16"/>
      <c r="MYA16"/>
      <c r="MYB16"/>
      <c r="MYC16"/>
      <c r="MYD16"/>
      <c r="MYE16"/>
      <c r="MYF16"/>
      <c r="MYG16"/>
      <c r="MYH16"/>
      <c r="MYI16"/>
      <c r="MYJ16"/>
      <c r="MYK16"/>
      <c r="MYL16"/>
      <c r="MYM16"/>
      <c r="MYN16"/>
      <c r="MYO16"/>
      <c r="MYP16"/>
      <c r="MYQ16"/>
      <c r="MYR16"/>
      <c r="MYS16"/>
      <c r="MYT16"/>
      <c r="MYU16"/>
      <c r="MYV16"/>
      <c r="MYW16"/>
      <c r="MYX16"/>
      <c r="MYY16"/>
      <c r="MYZ16"/>
      <c r="MZA16"/>
      <c r="MZB16"/>
      <c r="MZC16"/>
      <c r="MZD16"/>
      <c r="MZE16"/>
      <c r="MZF16"/>
      <c r="MZG16"/>
      <c r="MZH16"/>
      <c r="MZI16"/>
      <c r="MZJ16"/>
      <c r="MZK16"/>
      <c r="MZL16"/>
      <c r="MZM16"/>
      <c r="MZN16"/>
      <c r="MZO16"/>
      <c r="MZP16"/>
      <c r="MZQ16"/>
      <c r="MZR16"/>
      <c r="MZS16"/>
      <c r="MZT16"/>
      <c r="MZU16"/>
      <c r="MZV16"/>
      <c r="MZW16"/>
      <c r="MZX16"/>
      <c r="MZY16"/>
      <c r="MZZ16"/>
      <c r="NAA16"/>
      <c r="NAB16"/>
      <c r="NAC16"/>
      <c r="NAD16"/>
      <c r="NAE16"/>
      <c r="NAF16"/>
      <c r="NAG16"/>
      <c r="NAH16"/>
      <c r="NAI16"/>
      <c r="NAJ16"/>
      <c r="NAK16"/>
      <c r="NAL16"/>
      <c r="NAM16"/>
      <c r="NAN16"/>
      <c r="NAO16"/>
      <c r="NAP16"/>
      <c r="NAQ16"/>
      <c r="NAR16"/>
      <c r="NAS16"/>
      <c r="NAT16"/>
      <c r="NAU16"/>
      <c r="NAV16"/>
      <c r="NAW16"/>
      <c r="NAX16"/>
      <c r="NAY16"/>
      <c r="NAZ16"/>
      <c r="NBA16"/>
      <c r="NBB16"/>
      <c r="NBC16"/>
      <c r="NBD16"/>
      <c r="NBE16"/>
      <c r="NBF16"/>
      <c r="NBG16"/>
      <c r="NBH16"/>
      <c r="NBI16"/>
      <c r="NBJ16"/>
      <c r="NBK16"/>
      <c r="NBL16"/>
      <c r="NBM16"/>
      <c r="NBN16"/>
      <c r="NBO16"/>
      <c r="NBP16"/>
      <c r="NBQ16"/>
      <c r="NBR16"/>
      <c r="NBS16"/>
      <c r="NBT16"/>
      <c r="NBU16"/>
      <c r="NBV16"/>
      <c r="NBW16"/>
      <c r="NBX16"/>
      <c r="NBY16"/>
      <c r="NBZ16"/>
      <c r="NCA16"/>
      <c r="NCB16"/>
      <c r="NCC16"/>
      <c r="NCD16"/>
      <c r="NCE16"/>
      <c r="NCF16"/>
      <c r="NCG16"/>
      <c r="NCH16"/>
      <c r="NCI16"/>
      <c r="NCJ16"/>
      <c r="NCK16"/>
      <c r="NCL16"/>
      <c r="NCM16"/>
      <c r="NCN16"/>
      <c r="NCO16"/>
      <c r="NCP16"/>
      <c r="NCQ16"/>
      <c r="NCR16"/>
      <c r="NCS16"/>
      <c r="NCT16"/>
      <c r="NCU16"/>
      <c r="NCV16"/>
      <c r="NCW16"/>
      <c r="NCX16"/>
      <c r="NCY16"/>
      <c r="NCZ16"/>
      <c r="NDA16"/>
      <c r="NDB16"/>
      <c r="NDC16"/>
      <c r="NDD16"/>
      <c r="NDE16"/>
      <c r="NDF16"/>
      <c r="NDG16"/>
      <c r="NDH16"/>
      <c r="NDI16"/>
      <c r="NDJ16"/>
      <c r="NDK16"/>
      <c r="NDL16"/>
      <c r="NDM16"/>
      <c r="NDN16"/>
      <c r="NDO16"/>
      <c r="NDP16"/>
      <c r="NDQ16"/>
      <c r="NDR16"/>
      <c r="NDS16"/>
      <c r="NDT16"/>
      <c r="NDU16"/>
      <c r="NDV16"/>
      <c r="NDW16"/>
      <c r="NDX16"/>
      <c r="NDY16"/>
      <c r="NDZ16"/>
      <c r="NEA16"/>
      <c r="NEB16"/>
      <c r="NEC16"/>
      <c r="NED16"/>
      <c r="NEE16"/>
      <c r="NEF16"/>
      <c r="NEG16"/>
      <c r="NEH16"/>
      <c r="NEI16"/>
      <c r="NEJ16"/>
      <c r="NEK16"/>
      <c r="NEL16"/>
      <c r="NEM16"/>
      <c r="NEN16"/>
      <c r="NEO16"/>
      <c r="NEP16"/>
      <c r="NEQ16"/>
      <c r="NER16"/>
      <c r="NES16"/>
      <c r="NET16"/>
      <c r="NEU16"/>
      <c r="NEV16"/>
      <c r="NEW16"/>
      <c r="NEX16"/>
      <c r="NEY16"/>
      <c r="NEZ16"/>
      <c r="NFA16"/>
      <c r="NFB16"/>
      <c r="NFC16"/>
      <c r="NFD16"/>
      <c r="NFE16"/>
      <c r="NFF16"/>
      <c r="NFG16"/>
      <c r="NFH16"/>
      <c r="NFI16"/>
      <c r="NFJ16"/>
      <c r="NFK16"/>
      <c r="NFL16"/>
      <c r="NFM16"/>
      <c r="NFN16"/>
      <c r="NFO16"/>
      <c r="NFP16"/>
      <c r="NFQ16"/>
      <c r="NFR16"/>
      <c r="NFS16"/>
      <c r="NFT16"/>
      <c r="NFU16"/>
      <c r="NFV16"/>
      <c r="NFW16"/>
      <c r="NFX16"/>
      <c r="NFY16"/>
      <c r="NFZ16"/>
      <c r="NGA16"/>
      <c r="NGB16"/>
      <c r="NGC16"/>
      <c r="NGD16"/>
      <c r="NGE16"/>
      <c r="NGF16"/>
      <c r="NGG16"/>
      <c r="NGH16"/>
      <c r="NGI16"/>
      <c r="NGJ16"/>
      <c r="NGK16"/>
      <c r="NGL16"/>
      <c r="NGM16"/>
      <c r="NGN16"/>
      <c r="NGO16"/>
      <c r="NGP16"/>
      <c r="NGQ16"/>
      <c r="NGR16"/>
      <c r="NGS16"/>
      <c r="NGT16"/>
      <c r="NGU16"/>
      <c r="NGV16"/>
      <c r="NGW16"/>
      <c r="NGX16"/>
      <c r="NGY16"/>
      <c r="NGZ16"/>
      <c r="NHA16"/>
      <c r="NHB16"/>
      <c r="NHC16"/>
      <c r="NHD16"/>
      <c r="NHE16"/>
      <c r="NHF16"/>
      <c r="NHG16"/>
      <c r="NHH16"/>
      <c r="NHI16"/>
      <c r="NHJ16"/>
      <c r="NHK16"/>
      <c r="NHL16"/>
      <c r="NHM16"/>
      <c r="NHN16"/>
      <c r="NHO16"/>
      <c r="NHP16"/>
      <c r="NHQ16"/>
      <c r="NHR16"/>
      <c r="NHS16"/>
      <c r="NHT16"/>
      <c r="NHU16"/>
      <c r="NHV16"/>
      <c r="NHW16"/>
      <c r="NHX16"/>
      <c r="NHY16"/>
      <c r="NHZ16"/>
      <c r="NIA16"/>
      <c r="NIB16"/>
      <c r="NIC16"/>
      <c r="NID16"/>
      <c r="NIE16"/>
      <c r="NIF16"/>
      <c r="NIG16"/>
      <c r="NIH16"/>
      <c r="NII16"/>
      <c r="NIJ16"/>
      <c r="NIK16"/>
      <c r="NIL16"/>
      <c r="NIM16"/>
      <c r="NIN16"/>
      <c r="NIO16"/>
      <c r="NIP16"/>
      <c r="NIQ16"/>
      <c r="NIR16"/>
      <c r="NIS16"/>
      <c r="NIT16"/>
      <c r="NIU16"/>
      <c r="NIV16"/>
      <c r="NIW16"/>
      <c r="NIX16"/>
      <c r="NIY16"/>
      <c r="NIZ16"/>
      <c r="NJA16"/>
      <c r="NJB16"/>
      <c r="NJC16"/>
      <c r="NJD16"/>
      <c r="NJE16"/>
      <c r="NJF16"/>
      <c r="NJG16"/>
      <c r="NJH16"/>
      <c r="NJI16"/>
      <c r="NJJ16"/>
      <c r="NJK16"/>
      <c r="NJL16"/>
      <c r="NJM16"/>
      <c r="NJN16"/>
      <c r="NJO16"/>
      <c r="NJP16"/>
      <c r="NJQ16"/>
      <c r="NJR16"/>
      <c r="NJS16"/>
      <c r="NJT16"/>
      <c r="NJU16"/>
      <c r="NJV16"/>
      <c r="NJW16"/>
      <c r="NJX16"/>
      <c r="NJY16"/>
      <c r="NJZ16"/>
      <c r="NKA16"/>
      <c r="NKB16"/>
      <c r="NKC16"/>
      <c r="NKD16"/>
      <c r="NKE16"/>
      <c r="NKF16"/>
      <c r="NKG16"/>
      <c r="NKH16"/>
      <c r="NKI16"/>
      <c r="NKJ16"/>
      <c r="NKK16"/>
      <c r="NKL16"/>
      <c r="NKM16"/>
      <c r="NKN16"/>
      <c r="NKO16"/>
      <c r="NKP16"/>
      <c r="NKQ16"/>
      <c r="NKR16"/>
      <c r="NKS16"/>
      <c r="NKT16"/>
      <c r="NKU16"/>
      <c r="NKV16"/>
      <c r="NKW16"/>
      <c r="NKX16"/>
      <c r="NKY16"/>
      <c r="NKZ16"/>
      <c r="NLA16"/>
      <c r="NLB16"/>
      <c r="NLC16"/>
      <c r="NLD16"/>
      <c r="NLE16"/>
      <c r="NLF16"/>
      <c r="NLG16"/>
      <c r="NLH16"/>
      <c r="NLI16"/>
      <c r="NLJ16"/>
      <c r="NLK16"/>
      <c r="NLL16"/>
      <c r="NLM16"/>
      <c r="NLN16"/>
      <c r="NLO16"/>
      <c r="NLP16"/>
      <c r="NLQ16"/>
      <c r="NLR16"/>
      <c r="NLS16"/>
      <c r="NLT16"/>
      <c r="NLU16"/>
      <c r="NLV16"/>
      <c r="NLW16"/>
      <c r="NLX16"/>
      <c r="NLY16"/>
      <c r="NLZ16"/>
      <c r="NMA16"/>
      <c r="NMB16"/>
      <c r="NMC16"/>
      <c r="NMD16"/>
      <c r="NME16"/>
      <c r="NMF16"/>
      <c r="NMG16"/>
      <c r="NMH16"/>
      <c r="NMI16"/>
      <c r="NMJ16"/>
      <c r="NMK16"/>
      <c r="NML16"/>
      <c r="NMM16"/>
      <c r="NMN16"/>
      <c r="NMO16"/>
      <c r="NMP16"/>
      <c r="NMQ16"/>
      <c r="NMR16"/>
      <c r="NMS16"/>
      <c r="NMT16"/>
      <c r="NMU16"/>
      <c r="NMV16"/>
      <c r="NMW16"/>
      <c r="NMX16"/>
      <c r="NMY16"/>
      <c r="NMZ16"/>
      <c r="NNA16"/>
      <c r="NNB16"/>
      <c r="NNC16"/>
      <c r="NND16"/>
      <c r="NNE16"/>
      <c r="NNF16"/>
      <c r="NNG16"/>
      <c r="NNH16"/>
      <c r="NNI16"/>
      <c r="NNJ16"/>
      <c r="NNK16"/>
      <c r="NNL16"/>
      <c r="NNM16"/>
      <c r="NNN16"/>
      <c r="NNO16"/>
      <c r="NNP16"/>
      <c r="NNQ16"/>
      <c r="NNR16"/>
      <c r="NNS16"/>
      <c r="NNT16"/>
      <c r="NNU16"/>
      <c r="NNV16"/>
      <c r="NNW16"/>
      <c r="NNX16"/>
      <c r="NNY16"/>
      <c r="NNZ16"/>
      <c r="NOA16"/>
      <c r="NOB16"/>
      <c r="NOC16"/>
      <c r="NOD16"/>
      <c r="NOE16"/>
      <c r="NOF16"/>
      <c r="NOG16"/>
      <c r="NOH16"/>
      <c r="NOI16"/>
      <c r="NOJ16"/>
      <c r="NOK16"/>
      <c r="NOL16"/>
      <c r="NOM16"/>
      <c r="NON16"/>
      <c r="NOO16"/>
      <c r="NOP16"/>
      <c r="NOQ16"/>
      <c r="NOR16"/>
      <c r="NOS16"/>
      <c r="NOT16"/>
      <c r="NOU16"/>
      <c r="NOV16"/>
      <c r="NOW16"/>
      <c r="NOX16"/>
      <c r="NOY16"/>
      <c r="NOZ16"/>
      <c r="NPA16"/>
      <c r="NPB16"/>
      <c r="NPC16"/>
      <c r="NPD16"/>
      <c r="NPE16"/>
      <c r="NPF16"/>
      <c r="NPG16"/>
      <c r="NPH16"/>
      <c r="NPI16"/>
      <c r="NPJ16"/>
      <c r="NPK16"/>
      <c r="NPL16"/>
      <c r="NPM16"/>
      <c r="NPN16"/>
      <c r="NPO16"/>
      <c r="NPP16"/>
      <c r="NPQ16"/>
      <c r="NPR16"/>
      <c r="NPS16"/>
      <c r="NPT16"/>
      <c r="NPU16"/>
      <c r="NPV16"/>
      <c r="NPW16"/>
      <c r="NPX16"/>
      <c r="NPY16"/>
      <c r="NPZ16"/>
      <c r="NQA16"/>
      <c r="NQB16"/>
      <c r="NQC16"/>
      <c r="NQD16"/>
      <c r="NQE16"/>
      <c r="NQF16"/>
      <c r="NQG16"/>
      <c r="NQH16"/>
      <c r="NQI16"/>
      <c r="NQJ16"/>
      <c r="NQK16"/>
      <c r="NQL16"/>
      <c r="NQM16"/>
      <c r="NQN16"/>
      <c r="NQO16"/>
      <c r="NQP16"/>
      <c r="NQQ16"/>
      <c r="NQR16"/>
      <c r="NQS16"/>
      <c r="NQT16"/>
      <c r="NQU16"/>
      <c r="NQV16"/>
      <c r="NQW16"/>
      <c r="NQX16"/>
      <c r="NQY16"/>
      <c r="NQZ16"/>
      <c r="NRA16"/>
      <c r="NRB16"/>
      <c r="NRC16"/>
      <c r="NRD16"/>
      <c r="NRE16"/>
      <c r="NRF16"/>
      <c r="NRG16"/>
      <c r="NRH16"/>
      <c r="NRI16"/>
      <c r="NRJ16"/>
      <c r="NRK16"/>
      <c r="NRL16"/>
      <c r="NRM16"/>
      <c r="NRN16"/>
      <c r="NRO16"/>
      <c r="NRP16"/>
      <c r="NRQ16"/>
      <c r="NRR16"/>
      <c r="NRS16"/>
      <c r="NRT16"/>
      <c r="NRU16"/>
      <c r="NRV16"/>
      <c r="NRW16"/>
      <c r="NRX16"/>
      <c r="NRY16"/>
      <c r="NRZ16"/>
      <c r="NSA16"/>
      <c r="NSB16"/>
      <c r="NSC16"/>
      <c r="NSD16"/>
      <c r="NSE16"/>
      <c r="NSF16"/>
      <c r="NSG16"/>
      <c r="NSH16"/>
      <c r="NSI16"/>
      <c r="NSJ16"/>
      <c r="NSK16"/>
      <c r="NSL16"/>
      <c r="NSM16"/>
      <c r="NSN16"/>
      <c r="NSO16"/>
      <c r="NSP16"/>
      <c r="NSQ16"/>
      <c r="NSR16"/>
      <c r="NSS16"/>
      <c r="NST16"/>
      <c r="NSU16"/>
      <c r="NSV16"/>
      <c r="NSW16"/>
      <c r="NSX16"/>
      <c r="NSY16"/>
      <c r="NSZ16"/>
      <c r="NTA16"/>
      <c r="NTB16"/>
      <c r="NTC16"/>
      <c r="NTD16"/>
      <c r="NTE16"/>
      <c r="NTF16"/>
      <c r="NTG16"/>
      <c r="NTH16"/>
      <c r="NTI16"/>
      <c r="NTJ16"/>
      <c r="NTK16"/>
      <c r="NTL16"/>
      <c r="NTM16"/>
      <c r="NTN16"/>
      <c r="NTO16"/>
      <c r="NTP16"/>
      <c r="NTQ16"/>
      <c r="NTR16"/>
      <c r="NTS16"/>
      <c r="NTT16"/>
      <c r="NTU16"/>
      <c r="NTV16"/>
      <c r="NTW16"/>
      <c r="NTX16"/>
      <c r="NTY16"/>
      <c r="NTZ16"/>
      <c r="NUA16"/>
      <c r="NUB16"/>
      <c r="NUC16"/>
      <c r="NUD16"/>
      <c r="NUE16"/>
      <c r="NUF16"/>
      <c r="NUG16"/>
      <c r="NUH16"/>
      <c r="NUI16"/>
      <c r="NUJ16"/>
      <c r="NUK16"/>
      <c r="NUL16"/>
      <c r="NUM16"/>
      <c r="NUN16"/>
      <c r="NUO16"/>
      <c r="NUP16"/>
      <c r="NUQ16"/>
      <c r="NUR16"/>
      <c r="NUS16"/>
      <c r="NUT16"/>
      <c r="NUU16"/>
      <c r="NUV16"/>
      <c r="NUW16"/>
      <c r="NUX16"/>
      <c r="NUY16"/>
      <c r="NUZ16"/>
      <c r="NVA16"/>
      <c r="NVB16"/>
      <c r="NVC16"/>
      <c r="NVD16"/>
      <c r="NVE16"/>
      <c r="NVF16"/>
      <c r="NVG16"/>
      <c r="NVH16"/>
      <c r="NVI16"/>
      <c r="NVJ16"/>
      <c r="NVK16"/>
      <c r="NVL16"/>
      <c r="NVM16"/>
      <c r="NVN16"/>
      <c r="NVO16"/>
      <c r="NVP16"/>
      <c r="NVQ16"/>
      <c r="NVR16"/>
      <c r="NVS16"/>
      <c r="NVT16"/>
      <c r="NVU16"/>
      <c r="NVV16"/>
      <c r="NVW16"/>
      <c r="NVX16"/>
      <c r="NVY16"/>
      <c r="NVZ16"/>
      <c r="NWA16"/>
      <c r="NWB16"/>
      <c r="NWC16"/>
      <c r="NWD16"/>
      <c r="NWE16"/>
      <c r="NWF16"/>
      <c r="NWG16"/>
      <c r="NWH16"/>
      <c r="NWI16"/>
      <c r="NWJ16"/>
      <c r="NWK16"/>
      <c r="NWL16"/>
      <c r="NWM16"/>
      <c r="NWN16"/>
      <c r="NWO16"/>
      <c r="NWP16"/>
      <c r="NWQ16"/>
      <c r="NWR16"/>
      <c r="NWS16"/>
      <c r="NWT16"/>
      <c r="NWU16"/>
      <c r="NWV16"/>
      <c r="NWW16"/>
      <c r="NWX16"/>
      <c r="NWY16"/>
      <c r="NWZ16"/>
      <c r="NXA16"/>
      <c r="NXB16"/>
      <c r="NXC16"/>
      <c r="NXD16"/>
      <c r="NXE16"/>
      <c r="NXF16"/>
      <c r="NXG16"/>
      <c r="NXH16"/>
      <c r="NXI16"/>
      <c r="NXJ16"/>
      <c r="NXK16"/>
      <c r="NXL16"/>
      <c r="NXM16"/>
      <c r="NXN16"/>
      <c r="NXO16"/>
      <c r="NXP16"/>
      <c r="NXQ16"/>
      <c r="NXR16"/>
      <c r="NXS16"/>
      <c r="NXT16"/>
      <c r="NXU16"/>
      <c r="NXV16"/>
      <c r="NXW16"/>
      <c r="NXX16"/>
      <c r="NXY16"/>
      <c r="NXZ16"/>
      <c r="NYA16"/>
      <c r="NYB16"/>
      <c r="NYC16"/>
      <c r="NYD16"/>
      <c r="NYE16"/>
      <c r="NYF16"/>
      <c r="NYG16"/>
      <c r="NYH16"/>
      <c r="NYI16"/>
      <c r="NYJ16"/>
      <c r="NYK16"/>
      <c r="NYL16"/>
      <c r="NYM16"/>
      <c r="NYN16"/>
      <c r="NYO16"/>
      <c r="NYP16"/>
      <c r="NYQ16"/>
      <c r="NYR16"/>
      <c r="NYS16"/>
      <c r="NYT16"/>
      <c r="NYU16"/>
      <c r="NYV16"/>
      <c r="NYW16"/>
      <c r="NYX16"/>
      <c r="NYY16"/>
      <c r="NYZ16"/>
      <c r="NZA16"/>
      <c r="NZB16"/>
      <c r="NZC16"/>
      <c r="NZD16"/>
      <c r="NZE16"/>
      <c r="NZF16"/>
      <c r="NZG16"/>
      <c r="NZH16"/>
      <c r="NZI16"/>
      <c r="NZJ16"/>
      <c r="NZK16"/>
      <c r="NZL16"/>
      <c r="NZM16"/>
      <c r="NZN16"/>
      <c r="NZO16"/>
      <c r="NZP16"/>
      <c r="NZQ16"/>
      <c r="NZR16"/>
      <c r="NZS16"/>
      <c r="NZT16"/>
      <c r="NZU16"/>
      <c r="NZV16"/>
      <c r="NZW16"/>
      <c r="NZX16"/>
      <c r="NZY16"/>
      <c r="NZZ16"/>
      <c r="OAA16"/>
      <c r="OAB16"/>
      <c r="OAC16"/>
      <c r="OAD16"/>
      <c r="OAE16"/>
      <c r="OAF16"/>
      <c r="OAG16"/>
      <c r="OAH16"/>
      <c r="OAI16"/>
      <c r="OAJ16"/>
      <c r="OAK16"/>
      <c r="OAL16"/>
      <c r="OAM16"/>
      <c r="OAN16"/>
      <c r="OAO16"/>
      <c r="OAP16"/>
      <c r="OAQ16"/>
      <c r="OAR16"/>
      <c r="OAS16"/>
      <c r="OAT16"/>
      <c r="OAU16"/>
      <c r="OAV16"/>
      <c r="OAW16"/>
      <c r="OAX16"/>
      <c r="OAY16"/>
      <c r="OAZ16"/>
      <c r="OBA16"/>
      <c r="OBB16"/>
      <c r="OBC16"/>
      <c r="OBD16"/>
      <c r="OBE16"/>
      <c r="OBF16"/>
      <c r="OBG16"/>
      <c r="OBH16"/>
      <c r="OBI16"/>
      <c r="OBJ16"/>
      <c r="OBK16"/>
      <c r="OBL16"/>
      <c r="OBM16"/>
      <c r="OBN16"/>
      <c r="OBO16"/>
      <c r="OBP16"/>
      <c r="OBQ16"/>
      <c r="OBR16"/>
      <c r="OBS16"/>
      <c r="OBT16"/>
      <c r="OBU16"/>
      <c r="OBV16"/>
      <c r="OBW16"/>
      <c r="OBX16"/>
      <c r="OBY16"/>
      <c r="OBZ16"/>
      <c r="OCA16"/>
      <c r="OCB16"/>
      <c r="OCC16"/>
      <c r="OCD16"/>
      <c r="OCE16"/>
      <c r="OCF16"/>
      <c r="OCG16"/>
      <c r="OCH16"/>
      <c r="OCI16"/>
      <c r="OCJ16"/>
      <c r="OCK16"/>
      <c r="OCL16"/>
      <c r="OCM16"/>
      <c r="OCN16"/>
      <c r="OCO16"/>
      <c r="OCP16"/>
      <c r="OCQ16"/>
      <c r="OCR16"/>
      <c r="OCS16"/>
      <c r="OCT16"/>
      <c r="OCU16"/>
      <c r="OCV16"/>
      <c r="OCW16"/>
      <c r="OCX16"/>
      <c r="OCY16"/>
      <c r="OCZ16"/>
      <c r="ODA16"/>
      <c r="ODB16"/>
      <c r="ODC16"/>
      <c r="ODD16"/>
      <c r="ODE16"/>
      <c r="ODF16"/>
      <c r="ODG16"/>
      <c r="ODH16"/>
      <c r="ODI16"/>
      <c r="ODJ16"/>
      <c r="ODK16"/>
      <c r="ODL16"/>
      <c r="ODM16"/>
      <c r="ODN16"/>
      <c r="ODO16"/>
      <c r="ODP16"/>
      <c r="ODQ16"/>
      <c r="ODR16"/>
      <c r="ODS16"/>
      <c r="ODT16"/>
      <c r="ODU16"/>
      <c r="ODV16"/>
      <c r="ODW16"/>
      <c r="ODX16"/>
      <c r="ODY16"/>
      <c r="ODZ16"/>
      <c r="OEA16"/>
      <c r="OEB16"/>
      <c r="OEC16"/>
      <c r="OED16"/>
      <c r="OEE16"/>
      <c r="OEF16"/>
      <c r="OEG16"/>
      <c r="OEH16"/>
      <c r="OEI16"/>
      <c r="OEJ16"/>
      <c r="OEK16"/>
      <c r="OEL16"/>
      <c r="OEM16"/>
      <c r="OEN16"/>
      <c r="OEO16"/>
      <c r="OEP16"/>
      <c r="OEQ16"/>
      <c r="OER16"/>
      <c r="OES16"/>
      <c r="OET16"/>
      <c r="OEU16"/>
      <c r="OEV16"/>
      <c r="OEW16"/>
      <c r="OEX16"/>
      <c r="OEY16"/>
      <c r="OEZ16"/>
      <c r="OFA16"/>
      <c r="OFB16"/>
      <c r="OFC16"/>
      <c r="OFD16"/>
      <c r="OFE16"/>
      <c r="OFF16"/>
      <c r="OFG16"/>
      <c r="OFH16"/>
      <c r="OFI16"/>
      <c r="OFJ16"/>
      <c r="OFK16"/>
      <c r="OFL16"/>
      <c r="OFM16"/>
      <c r="OFN16"/>
      <c r="OFO16"/>
      <c r="OFP16"/>
      <c r="OFQ16"/>
      <c r="OFR16"/>
      <c r="OFS16"/>
      <c r="OFT16"/>
      <c r="OFU16"/>
      <c r="OFV16"/>
      <c r="OFW16"/>
      <c r="OFX16"/>
      <c r="OFY16"/>
      <c r="OFZ16"/>
      <c r="OGA16"/>
      <c r="OGB16"/>
      <c r="OGC16"/>
      <c r="OGD16"/>
      <c r="OGE16"/>
      <c r="OGF16"/>
      <c r="OGG16"/>
      <c r="OGH16"/>
      <c r="OGI16"/>
      <c r="OGJ16"/>
      <c r="OGK16"/>
      <c r="OGL16"/>
      <c r="OGM16"/>
      <c r="OGN16"/>
      <c r="OGO16"/>
      <c r="OGP16"/>
      <c r="OGQ16"/>
      <c r="OGR16"/>
      <c r="OGS16"/>
      <c r="OGT16"/>
      <c r="OGU16"/>
      <c r="OGV16"/>
      <c r="OGW16"/>
      <c r="OGX16"/>
      <c r="OGY16"/>
      <c r="OGZ16"/>
      <c r="OHA16"/>
      <c r="OHB16"/>
      <c r="OHC16"/>
      <c r="OHD16"/>
      <c r="OHE16"/>
      <c r="OHF16"/>
      <c r="OHG16"/>
      <c r="OHH16"/>
      <c r="OHI16"/>
      <c r="OHJ16"/>
      <c r="OHK16"/>
      <c r="OHL16"/>
      <c r="OHM16"/>
      <c r="OHN16"/>
      <c r="OHO16"/>
      <c r="OHP16"/>
      <c r="OHQ16"/>
      <c r="OHR16"/>
      <c r="OHS16"/>
      <c r="OHT16"/>
      <c r="OHU16"/>
      <c r="OHV16"/>
      <c r="OHW16"/>
      <c r="OHX16"/>
      <c r="OHY16"/>
      <c r="OHZ16"/>
      <c r="OIA16"/>
      <c r="OIB16"/>
      <c r="OIC16"/>
      <c r="OID16"/>
      <c r="OIE16"/>
      <c r="OIF16"/>
      <c r="OIG16"/>
      <c r="OIH16"/>
      <c r="OII16"/>
      <c r="OIJ16"/>
      <c r="OIK16"/>
      <c r="OIL16"/>
      <c r="OIM16"/>
      <c r="OIN16"/>
      <c r="OIO16"/>
      <c r="OIP16"/>
      <c r="OIQ16"/>
      <c r="OIR16"/>
      <c r="OIS16"/>
      <c r="OIT16"/>
      <c r="OIU16"/>
      <c r="OIV16"/>
      <c r="OIW16"/>
      <c r="OIX16"/>
      <c r="OIY16"/>
      <c r="OIZ16"/>
      <c r="OJA16"/>
      <c r="OJB16"/>
      <c r="OJC16"/>
      <c r="OJD16"/>
      <c r="OJE16"/>
      <c r="OJF16"/>
      <c r="OJG16"/>
      <c r="OJH16"/>
      <c r="OJI16"/>
      <c r="OJJ16"/>
      <c r="OJK16"/>
      <c r="OJL16"/>
      <c r="OJM16"/>
      <c r="OJN16"/>
      <c r="OJO16"/>
      <c r="OJP16"/>
      <c r="OJQ16"/>
      <c r="OJR16"/>
      <c r="OJS16"/>
      <c r="OJT16"/>
      <c r="OJU16"/>
      <c r="OJV16"/>
      <c r="OJW16"/>
      <c r="OJX16"/>
      <c r="OJY16"/>
      <c r="OJZ16"/>
      <c r="OKA16"/>
      <c r="OKB16"/>
      <c r="OKC16"/>
      <c r="OKD16"/>
      <c r="OKE16"/>
      <c r="OKF16"/>
      <c r="OKG16"/>
      <c r="OKH16"/>
      <c r="OKI16"/>
      <c r="OKJ16"/>
      <c r="OKK16"/>
      <c r="OKL16"/>
      <c r="OKM16"/>
      <c r="OKN16"/>
      <c r="OKO16"/>
      <c r="OKP16"/>
      <c r="OKQ16"/>
      <c r="OKR16"/>
      <c r="OKS16"/>
      <c r="OKT16"/>
      <c r="OKU16"/>
      <c r="OKV16"/>
      <c r="OKW16"/>
      <c r="OKX16"/>
      <c r="OKY16"/>
      <c r="OKZ16"/>
      <c r="OLA16"/>
      <c r="OLB16"/>
      <c r="OLC16"/>
      <c r="OLD16"/>
      <c r="OLE16"/>
      <c r="OLF16"/>
      <c r="OLG16"/>
      <c r="OLH16"/>
      <c r="OLI16"/>
      <c r="OLJ16"/>
      <c r="OLK16"/>
      <c r="OLL16"/>
      <c r="OLM16"/>
      <c r="OLN16"/>
      <c r="OLO16"/>
      <c r="OLP16"/>
      <c r="OLQ16"/>
      <c r="OLR16"/>
      <c r="OLS16"/>
      <c r="OLT16"/>
      <c r="OLU16"/>
      <c r="OLV16"/>
      <c r="OLW16"/>
      <c r="OLX16"/>
      <c r="OLY16"/>
      <c r="OLZ16"/>
      <c r="OMA16"/>
      <c r="OMB16"/>
      <c r="OMC16"/>
      <c r="OMD16"/>
      <c r="OME16"/>
      <c r="OMF16"/>
      <c r="OMG16"/>
      <c r="OMH16"/>
      <c r="OMI16"/>
      <c r="OMJ16"/>
      <c r="OMK16"/>
      <c r="OML16"/>
      <c r="OMM16"/>
      <c r="OMN16"/>
      <c r="OMO16"/>
      <c r="OMP16"/>
      <c r="OMQ16"/>
      <c r="OMR16"/>
      <c r="OMS16"/>
      <c r="OMT16"/>
      <c r="OMU16"/>
      <c r="OMV16"/>
      <c r="OMW16"/>
      <c r="OMX16"/>
      <c r="OMY16"/>
      <c r="OMZ16"/>
      <c r="ONA16"/>
      <c r="ONB16"/>
      <c r="ONC16"/>
      <c r="OND16"/>
      <c r="ONE16"/>
      <c r="ONF16"/>
      <c r="ONG16"/>
      <c r="ONH16"/>
      <c r="ONI16"/>
      <c r="ONJ16"/>
      <c r="ONK16"/>
      <c r="ONL16"/>
      <c r="ONM16"/>
      <c r="ONN16"/>
      <c r="ONO16"/>
      <c r="ONP16"/>
      <c r="ONQ16"/>
      <c r="ONR16"/>
      <c r="ONS16"/>
      <c r="ONT16"/>
      <c r="ONU16"/>
      <c r="ONV16"/>
      <c r="ONW16"/>
      <c r="ONX16"/>
      <c r="ONY16"/>
      <c r="ONZ16"/>
      <c r="OOA16"/>
      <c r="OOB16"/>
      <c r="OOC16"/>
      <c r="OOD16"/>
      <c r="OOE16"/>
      <c r="OOF16"/>
      <c r="OOG16"/>
      <c r="OOH16"/>
      <c r="OOI16"/>
      <c r="OOJ16"/>
      <c r="OOK16"/>
      <c r="OOL16"/>
      <c r="OOM16"/>
      <c r="OON16"/>
      <c r="OOO16"/>
      <c r="OOP16"/>
      <c r="OOQ16"/>
      <c r="OOR16"/>
      <c r="OOS16"/>
      <c r="OOT16"/>
      <c r="OOU16"/>
      <c r="OOV16"/>
      <c r="OOW16"/>
      <c r="OOX16"/>
      <c r="OOY16"/>
      <c r="OOZ16"/>
      <c r="OPA16"/>
      <c r="OPB16"/>
      <c r="OPC16"/>
      <c r="OPD16"/>
      <c r="OPE16"/>
      <c r="OPF16"/>
      <c r="OPG16"/>
      <c r="OPH16"/>
      <c r="OPI16"/>
      <c r="OPJ16"/>
      <c r="OPK16"/>
      <c r="OPL16"/>
      <c r="OPM16"/>
      <c r="OPN16"/>
      <c r="OPO16"/>
      <c r="OPP16"/>
      <c r="OPQ16"/>
      <c r="OPR16"/>
      <c r="OPS16"/>
      <c r="OPT16"/>
      <c r="OPU16"/>
      <c r="OPV16"/>
      <c r="OPW16"/>
      <c r="OPX16"/>
      <c r="OPY16"/>
      <c r="OPZ16"/>
      <c r="OQA16"/>
      <c r="OQB16"/>
      <c r="OQC16"/>
      <c r="OQD16"/>
      <c r="OQE16"/>
      <c r="OQF16"/>
      <c r="OQG16"/>
      <c r="OQH16"/>
      <c r="OQI16"/>
      <c r="OQJ16"/>
      <c r="OQK16"/>
      <c r="OQL16"/>
      <c r="OQM16"/>
      <c r="OQN16"/>
      <c r="OQO16"/>
      <c r="OQP16"/>
      <c r="OQQ16"/>
      <c r="OQR16"/>
      <c r="OQS16"/>
      <c r="OQT16"/>
      <c r="OQU16"/>
      <c r="OQV16"/>
      <c r="OQW16"/>
      <c r="OQX16"/>
      <c r="OQY16"/>
      <c r="OQZ16"/>
      <c r="ORA16"/>
      <c r="ORB16"/>
      <c r="ORC16"/>
      <c r="ORD16"/>
      <c r="ORE16"/>
      <c r="ORF16"/>
      <c r="ORG16"/>
      <c r="ORH16"/>
      <c r="ORI16"/>
      <c r="ORJ16"/>
      <c r="ORK16"/>
      <c r="ORL16"/>
      <c r="ORM16"/>
      <c r="ORN16"/>
      <c r="ORO16"/>
      <c r="ORP16"/>
      <c r="ORQ16"/>
      <c r="ORR16"/>
      <c r="ORS16"/>
      <c r="ORT16"/>
      <c r="ORU16"/>
      <c r="ORV16"/>
      <c r="ORW16"/>
      <c r="ORX16"/>
      <c r="ORY16"/>
      <c r="ORZ16"/>
      <c r="OSA16"/>
      <c r="OSB16"/>
      <c r="OSC16"/>
      <c r="OSD16"/>
      <c r="OSE16"/>
      <c r="OSF16"/>
      <c r="OSG16"/>
      <c r="OSH16"/>
      <c r="OSI16"/>
      <c r="OSJ16"/>
      <c r="OSK16"/>
      <c r="OSL16"/>
      <c r="OSM16"/>
      <c r="OSN16"/>
      <c r="OSO16"/>
      <c r="OSP16"/>
      <c r="OSQ16"/>
      <c r="OSR16"/>
      <c r="OSS16"/>
      <c r="OST16"/>
      <c r="OSU16"/>
      <c r="OSV16"/>
      <c r="OSW16"/>
      <c r="OSX16"/>
      <c r="OSY16"/>
      <c r="OSZ16"/>
      <c r="OTA16"/>
      <c r="OTB16"/>
      <c r="OTC16"/>
      <c r="OTD16"/>
      <c r="OTE16"/>
      <c r="OTF16"/>
      <c r="OTG16"/>
      <c r="OTH16"/>
      <c r="OTI16"/>
      <c r="OTJ16"/>
      <c r="OTK16"/>
      <c r="OTL16"/>
      <c r="OTM16"/>
      <c r="OTN16"/>
      <c r="OTO16"/>
      <c r="OTP16"/>
      <c r="OTQ16"/>
      <c r="OTR16"/>
      <c r="OTS16"/>
      <c r="OTT16"/>
      <c r="OTU16"/>
      <c r="OTV16"/>
      <c r="OTW16"/>
      <c r="OTX16"/>
      <c r="OTY16"/>
      <c r="OTZ16"/>
      <c r="OUA16"/>
      <c r="OUB16"/>
      <c r="OUC16"/>
      <c r="OUD16"/>
      <c r="OUE16"/>
      <c r="OUF16"/>
      <c r="OUG16"/>
      <c r="OUH16"/>
      <c r="OUI16"/>
      <c r="OUJ16"/>
      <c r="OUK16"/>
      <c r="OUL16"/>
      <c r="OUM16"/>
      <c r="OUN16"/>
      <c r="OUO16"/>
      <c r="OUP16"/>
      <c r="OUQ16"/>
      <c r="OUR16"/>
      <c r="OUS16"/>
      <c r="OUT16"/>
      <c r="OUU16"/>
      <c r="OUV16"/>
      <c r="OUW16"/>
      <c r="OUX16"/>
      <c r="OUY16"/>
      <c r="OUZ16"/>
      <c r="OVA16"/>
      <c r="OVB16"/>
      <c r="OVC16"/>
      <c r="OVD16"/>
      <c r="OVE16"/>
      <c r="OVF16"/>
      <c r="OVG16"/>
      <c r="OVH16"/>
      <c r="OVI16"/>
      <c r="OVJ16"/>
      <c r="OVK16"/>
      <c r="OVL16"/>
      <c r="OVM16"/>
      <c r="OVN16"/>
      <c r="OVO16"/>
      <c r="OVP16"/>
      <c r="OVQ16"/>
      <c r="OVR16"/>
      <c r="OVS16"/>
      <c r="OVT16"/>
      <c r="OVU16"/>
      <c r="OVV16"/>
      <c r="OVW16"/>
      <c r="OVX16"/>
      <c r="OVY16"/>
      <c r="OVZ16"/>
      <c r="OWA16"/>
      <c r="OWB16"/>
      <c r="OWC16"/>
      <c r="OWD16"/>
      <c r="OWE16"/>
      <c r="OWF16"/>
      <c r="OWG16"/>
      <c r="OWH16"/>
      <c r="OWI16"/>
      <c r="OWJ16"/>
      <c r="OWK16"/>
      <c r="OWL16"/>
      <c r="OWM16"/>
      <c r="OWN16"/>
      <c r="OWO16"/>
      <c r="OWP16"/>
      <c r="OWQ16"/>
      <c r="OWR16"/>
      <c r="OWS16"/>
      <c r="OWT16"/>
      <c r="OWU16"/>
      <c r="OWV16"/>
      <c r="OWW16"/>
      <c r="OWX16"/>
      <c r="OWY16"/>
      <c r="OWZ16"/>
      <c r="OXA16"/>
      <c r="OXB16"/>
      <c r="OXC16"/>
      <c r="OXD16"/>
      <c r="OXE16"/>
      <c r="OXF16"/>
      <c r="OXG16"/>
      <c r="OXH16"/>
      <c r="OXI16"/>
      <c r="OXJ16"/>
      <c r="OXK16"/>
      <c r="OXL16"/>
      <c r="OXM16"/>
      <c r="OXN16"/>
      <c r="OXO16"/>
      <c r="OXP16"/>
      <c r="OXQ16"/>
      <c r="OXR16"/>
      <c r="OXS16"/>
      <c r="OXT16"/>
      <c r="OXU16"/>
      <c r="OXV16"/>
      <c r="OXW16"/>
      <c r="OXX16"/>
      <c r="OXY16"/>
      <c r="OXZ16"/>
      <c r="OYA16"/>
      <c r="OYB16"/>
      <c r="OYC16"/>
      <c r="OYD16"/>
      <c r="OYE16"/>
      <c r="OYF16"/>
      <c r="OYG16"/>
      <c r="OYH16"/>
      <c r="OYI16"/>
      <c r="OYJ16"/>
      <c r="OYK16"/>
      <c r="OYL16"/>
      <c r="OYM16"/>
      <c r="OYN16"/>
      <c r="OYO16"/>
      <c r="OYP16"/>
      <c r="OYQ16"/>
      <c r="OYR16"/>
      <c r="OYS16"/>
      <c r="OYT16"/>
      <c r="OYU16"/>
      <c r="OYV16"/>
      <c r="OYW16"/>
      <c r="OYX16"/>
      <c r="OYY16"/>
      <c r="OYZ16"/>
      <c r="OZA16"/>
      <c r="OZB16"/>
      <c r="OZC16"/>
      <c r="OZD16"/>
      <c r="OZE16"/>
      <c r="OZF16"/>
      <c r="OZG16"/>
      <c r="OZH16"/>
      <c r="OZI16"/>
      <c r="OZJ16"/>
      <c r="OZK16"/>
      <c r="OZL16"/>
      <c r="OZM16"/>
      <c r="OZN16"/>
      <c r="OZO16"/>
      <c r="OZP16"/>
      <c r="OZQ16"/>
      <c r="OZR16"/>
      <c r="OZS16"/>
      <c r="OZT16"/>
      <c r="OZU16"/>
      <c r="OZV16"/>
      <c r="OZW16"/>
      <c r="OZX16"/>
      <c r="OZY16"/>
      <c r="OZZ16"/>
      <c r="PAA16"/>
      <c r="PAB16"/>
      <c r="PAC16"/>
      <c r="PAD16"/>
      <c r="PAE16"/>
      <c r="PAF16"/>
      <c r="PAG16"/>
      <c r="PAH16"/>
      <c r="PAI16"/>
      <c r="PAJ16"/>
      <c r="PAK16"/>
      <c r="PAL16"/>
      <c r="PAM16"/>
      <c r="PAN16"/>
      <c r="PAO16"/>
      <c r="PAP16"/>
      <c r="PAQ16"/>
      <c r="PAR16"/>
      <c r="PAS16"/>
      <c r="PAT16"/>
      <c r="PAU16"/>
      <c r="PAV16"/>
      <c r="PAW16"/>
      <c r="PAX16"/>
      <c r="PAY16"/>
      <c r="PAZ16"/>
      <c r="PBA16"/>
      <c r="PBB16"/>
      <c r="PBC16"/>
      <c r="PBD16"/>
      <c r="PBE16"/>
      <c r="PBF16"/>
      <c r="PBG16"/>
      <c r="PBH16"/>
      <c r="PBI16"/>
      <c r="PBJ16"/>
      <c r="PBK16"/>
      <c r="PBL16"/>
      <c r="PBM16"/>
      <c r="PBN16"/>
      <c r="PBO16"/>
      <c r="PBP16"/>
      <c r="PBQ16"/>
      <c r="PBR16"/>
      <c r="PBS16"/>
      <c r="PBT16"/>
      <c r="PBU16"/>
      <c r="PBV16"/>
      <c r="PBW16"/>
      <c r="PBX16"/>
      <c r="PBY16"/>
      <c r="PBZ16"/>
      <c r="PCA16"/>
      <c r="PCB16"/>
      <c r="PCC16"/>
      <c r="PCD16"/>
      <c r="PCE16"/>
      <c r="PCF16"/>
      <c r="PCG16"/>
      <c r="PCH16"/>
      <c r="PCI16"/>
      <c r="PCJ16"/>
      <c r="PCK16"/>
      <c r="PCL16"/>
      <c r="PCM16"/>
      <c r="PCN16"/>
      <c r="PCO16"/>
      <c r="PCP16"/>
      <c r="PCQ16"/>
      <c r="PCR16"/>
      <c r="PCS16"/>
      <c r="PCT16"/>
      <c r="PCU16"/>
      <c r="PCV16"/>
      <c r="PCW16"/>
      <c r="PCX16"/>
      <c r="PCY16"/>
      <c r="PCZ16"/>
      <c r="PDA16"/>
      <c r="PDB16"/>
      <c r="PDC16"/>
      <c r="PDD16"/>
      <c r="PDE16"/>
      <c r="PDF16"/>
      <c r="PDG16"/>
      <c r="PDH16"/>
      <c r="PDI16"/>
      <c r="PDJ16"/>
      <c r="PDK16"/>
      <c r="PDL16"/>
      <c r="PDM16"/>
      <c r="PDN16"/>
      <c r="PDO16"/>
      <c r="PDP16"/>
      <c r="PDQ16"/>
      <c r="PDR16"/>
      <c r="PDS16"/>
      <c r="PDT16"/>
      <c r="PDU16"/>
      <c r="PDV16"/>
      <c r="PDW16"/>
      <c r="PDX16"/>
      <c r="PDY16"/>
      <c r="PDZ16"/>
      <c r="PEA16"/>
      <c r="PEB16"/>
      <c r="PEC16"/>
      <c r="PED16"/>
      <c r="PEE16"/>
      <c r="PEF16"/>
      <c r="PEG16"/>
      <c r="PEH16"/>
      <c r="PEI16"/>
      <c r="PEJ16"/>
      <c r="PEK16"/>
      <c r="PEL16"/>
      <c r="PEM16"/>
      <c r="PEN16"/>
      <c r="PEO16"/>
      <c r="PEP16"/>
      <c r="PEQ16"/>
      <c r="PER16"/>
      <c r="PES16"/>
      <c r="PET16"/>
      <c r="PEU16"/>
      <c r="PEV16"/>
      <c r="PEW16"/>
      <c r="PEX16"/>
      <c r="PEY16"/>
      <c r="PEZ16"/>
      <c r="PFA16"/>
      <c r="PFB16"/>
      <c r="PFC16"/>
      <c r="PFD16"/>
      <c r="PFE16"/>
      <c r="PFF16"/>
      <c r="PFG16"/>
      <c r="PFH16"/>
      <c r="PFI16"/>
      <c r="PFJ16"/>
      <c r="PFK16"/>
      <c r="PFL16"/>
      <c r="PFM16"/>
      <c r="PFN16"/>
      <c r="PFO16"/>
      <c r="PFP16"/>
      <c r="PFQ16"/>
      <c r="PFR16"/>
      <c r="PFS16"/>
      <c r="PFT16"/>
      <c r="PFU16"/>
      <c r="PFV16"/>
      <c r="PFW16"/>
      <c r="PFX16"/>
      <c r="PFY16"/>
      <c r="PFZ16"/>
      <c r="PGA16"/>
      <c r="PGB16"/>
      <c r="PGC16"/>
      <c r="PGD16"/>
      <c r="PGE16"/>
      <c r="PGF16"/>
      <c r="PGG16"/>
      <c r="PGH16"/>
      <c r="PGI16"/>
      <c r="PGJ16"/>
      <c r="PGK16"/>
      <c r="PGL16"/>
      <c r="PGM16"/>
      <c r="PGN16"/>
      <c r="PGO16"/>
      <c r="PGP16"/>
      <c r="PGQ16"/>
      <c r="PGR16"/>
      <c r="PGS16"/>
      <c r="PGT16"/>
      <c r="PGU16"/>
      <c r="PGV16"/>
      <c r="PGW16"/>
      <c r="PGX16"/>
      <c r="PGY16"/>
      <c r="PGZ16"/>
      <c r="PHA16"/>
      <c r="PHB16"/>
      <c r="PHC16"/>
      <c r="PHD16"/>
      <c r="PHE16"/>
      <c r="PHF16"/>
      <c r="PHG16"/>
      <c r="PHH16"/>
      <c r="PHI16"/>
      <c r="PHJ16"/>
      <c r="PHK16"/>
      <c r="PHL16"/>
      <c r="PHM16"/>
      <c r="PHN16"/>
      <c r="PHO16"/>
      <c r="PHP16"/>
      <c r="PHQ16"/>
      <c r="PHR16"/>
      <c r="PHS16"/>
      <c r="PHT16"/>
      <c r="PHU16"/>
      <c r="PHV16"/>
      <c r="PHW16"/>
      <c r="PHX16"/>
      <c r="PHY16"/>
      <c r="PHZ16"/>
      <c r="PIA16"/>
      <c r="PIB16"/>
      <c r="PIC16"/>
      <c r="PID16"/>
      <c r="PIE16"/>
      <c r="PIF16"/>
      <c r="PIG16"/>
      <c r="PIH16"/>
      <c r="PII16"/>
      <c r="PIJ16"/>
      <c r="PIK16"/>
      <c r="PIL16"/>
      <c r="PIM16"/>
      <c r="PIN16"/>
      <c r="PIO16"/>
      <c r="PIP16"/>
      <c r="PIQ16"/>
      <c r="PIR16"/>
      <c r="PIS16"/>
      <c r="PIT16"/>
      <c r="PIU16"/>
      <c r="PIV16"/>
      <c r="PIW16"/>
      <c r="PIX16"/>
      <c r="PIY16"/>
      <c r="PIZ16"/>
      <c r="PJA16"/>
      <c r="PJB16"/>
      <c r="PJC16"/>
      <c r="PJD16"/>
      <c r="PJE16"/>
      <c r="PJF16"/>
      <c r="PJG16"/>
      <c r="PJH16"/>
      <c r="PJI16"/>
      <c r="PJJ16"/>
      <c r="PJK16"/>
      <c r="PJL16"/>
      <c r="PJM16"/>
      <c r="PJN16"/>
      <c r="PJO16"/>
      <c r="PJP16"/>
      <c r="PJQ16"/>
      <c r="PJR16"/>
      <c r="PJS16"/>
      <c r="PJT16"/>
      <c r="PJU16"/>
      <c r="PJV16"/>
      <c r="PJW16"/>
      <c r="PJX16"/>
      <c r="PJY16"/>
      <c r="PJZ16"/>
      <c r="PKA16"/>
      <c r="PKB16"/>
      <c r="PKC16"/>
      <c r="PKD16"/>
      <c r="PKE16"/>
      <c r="PKF16"/>
      <c r="PKG16"/>
      <c r="PKH16"/>
      <c r="PKI16"/>
      <c r="PKJ16"/>
      <c r="PKK16"/>
      <c r="PKL16"/>
      <c r="PKM16"/>
      <c r="PKN16"/>
      <c r="PKO16"/>
      <c r="PKP16"/>
      <c r="PKQ16"/>
      <c r="PKR16"/>
      <c r="PKS16"/>
      <c r="PKT16"/>
      <c r="PKU16"/>
      <c r="PKV16"/>
      <c r="PKW16"/>
      <c r="PKX16"/>
      <c r="PKY16"/>
      <c r="PKZ16"/>
      <c r="PLA16"/>
      <c r="PLB16"/>
      <c r="PLC16"/>
      <c r="PLD16"/>
      <c r="PLE16"/>
      <c r="PLF16"/>
      <c r="PLG16"/>
      <c r="PLH16"/>
      <c r="PLI16"/>
      <c r="PLJ16"/>
      <c r="PLK16"/>
      <c r="PLL16"/>
      <c r="PLM16"/>
      <c r="PLN16"/>
      <c r="PLO16"/>
      <c r="PLP16"/>
      <c r="PLQ16"/>
      <c r="PLR16"/>
      <c r="PLS16"/>
      <c r="PLT16"/>
      <c r="PLU16"/>
      <c r="PLV16"/>
      <c r="PLW16"/>
      <c r="PLX16"/>
      <c r="PLY16"/>
      <c r="PLZ16"/>
      <c r="PMA16"/>
      <c r="PMB16"/>
      <c r="PMC16"/>
      <c r="PMD16"/>
      <c r="PME16"/>
      <c r="PMF16"/>
      <c r="PMG16"/>
      <c r="PMH16"/>
      <c r="PMI16"/>
      <c r="PMJ16"/>
      <c r="PMK16"/>
      <c r="PML16"/>
      <c r="PMM16"/>
      <c r="PMN16"/>
      <c r="PMO16"/>
      <c r="PMP16"/>
      <c r="PMQ16"/>
      <c r="PMR16"/>
      <c r="PMS16"/>
      <c r="PMT16"/>
      <c r="PMU16"/>
      <c r="PMV16"/>
      <c r="PMW16"/>
      <c r="PMX16"/>
      <c r="PMY16"/>
      <c r="PMZ16"/>
      <c r="PNA16"/>
      <c r="PNB16"/>
      <c r="PNC16"/>
      <c r="PND16"/>
      <c r="PNE16"/>
      <c r="PNF16"/>
      <c r="PNG16"/>
      <c r="PNH16"/>
      <c r="PNI16"/>
      <c r="PNJ16"/>
      <c r="PNK16"/>
      <c r="PNL16"/>
      <c r="PNM16"/>
      <c r="PNN16"/>
      <c r="PNO16"/>
      <c r="PNP16"/>
      <c r="PNQ16"/>
      <c r="PNR16"/>
      <c r="PNS16"/>
      <c r="PNT16"/>
      <c r="PNU16"/>
      <c r="PNV16"/>
      <c r="PNW16"/>
      <c r="PNX16"/>
      <c r="PNY16"/>
      <c r="PNZ16"/>
      <c r="POA16"/>
      <c r="POB16"/>
      <c r="POC16"/>
      <c r="POD16"/>
      <c r="POE16"/>
      <c r="POF16"/>
      <c r="POG16"/>
      <c r="POH16"/>
      <c r="POI16"/>
      <c r="POJ16"/>
      <c r="POK16"/>
      <c r="POL16"/>
      <c r="POM16"/>
      <c r="PON16"/>
      <c r="POO16"/>
      <c r="POP16"/>
      <c r="POQ16"/>
      <c r="POR16"/>
      <c r="POS16"/>
      <c r="POT16"/>
      <c r="POU16"/>
      <c r="POV16"/>
      <c r="POW16"/>
      <c r="POX16"/>
      <c r="POY16"/>
      <c r="POZ16"/>
      <c r="PPA16"/>
      <c r="PPB16"/>
      <c r="PPC16"/>
      <c r="PPD16"/>
      <c r="PPE16"/>
      <c r="PPF16"/>
      <c r="PPG16"/>
      <c r="PPH16"/>
      <c r="PPI16"/>
      <c r="PPJ16"/>
      <c r="PPK16"/>
      <c r="PPL16"/>
      <c r="PPM16"/>
      <c r="PPN16"/>
      <c r="PPO16"/>
      <c r="PPP16"/>
      <c r="PPQ16"/>
      <c r="PPR16"/>
      <c r="PPS16"/>
      <c r="PPT16"/>
      <c r="PPU16"/>
      <c r="PPV16"/>
      <c r="PPW16"/>
      <c r="PPX16"/>
      <c r="PPY16"/>
      <c r="PPZ16"/>
      <c r="PQA16"/>
      <c r="PQB16"/>
      <c r="PQC16"/>
      <c r="PQD16"/>
      <c r="PQE16"/>
      <c r="PQF16"/>
      <c r="PQG16"/>
      <c r="PQH16"/>
      <c r="PQI16"/>
      <c r="PQJ16"/>
      <c r="PQK16"/>
      <c r="PQL16"/>
      <c r="PQM16"/>
      <c r="PQN16"/>
      <c r="PQO16"/>
      <c r="PQP16"/>
      <c r="PQQ16"/>
      <c r="PQR16"/>
      <c r="PQS16"/>
      <c r="PQT16"/>
      <c r="PQU16"/>
      <c r="PQV16"/>
      <c r="PQW16"/>
      <c r="PQX16"/>
      <c r="PQY16"/>
      <c r="PQZ16"/>
      <c r="PRA16"/>
      <c r="PRB16"/>
      <c r="PRC16"/>
      <c r="PRD16"/>
      <c r="PRE16"/>
      <c r="PRF16"/>
      <c r="PRG16"/>
      <c r="PRH16"/>
      <c r="PRI16"/>
      <c r="PRJ16"/>
      <c r="PRK16"/>
      <c r="PRL16"/>
      <c r="PRM16"/>
      <c r="PRN16"/>
      <c r="PRO16"/>
      <c r="PRP16"/>
      <c r="PRQ16"/>
      <c r="PRR16"/>
      <c r="PRS16"/>
      <c r="PRT16"/>
      <c r="PRU16"/>
      <c r="PRV16"/>
      <c r="PRW16"/>
      <c r="PRX16"/>
      <c r="PRY16"/>
      <c r="PRZ16"/>
      <c r="PSA16"/>
      <c r="PSB16"/>
      <c r="PSC16"/>
      <c r="PSD16"/>
      <c r="PSE16"/>
      <c r="PSF16"/>
      <c r="PSG16"/>
      <c r="PSH16"/>
      <c r="PSI16"/>
      <c r="PSJ16"/>
      <c r="PSK16"/>
      <c r="PSL16"/>
      <c r="PSM16"/>
      <c r="PSN16"/>
      <c r="PSO16"/>
      <c r="PSP16"/>
      <c r="PSQ16"/>
      <c r="PSR16"/>
      <c r="PSS16"/>
      <c r="PST16"/>
      <c r="PSU16"/>
      <c r="PSV16"/>
      <c r="PSW16"/>
      <c r="PSX16"/>
      <c r="PSY16"/>
      <c r="PSZ16"/>
      <c r="PTA16"/>
      <c r="PTB16"/>
      <c r="PTC16"/>
      <c r="PTD16"/>
      <c r="PTE16"/>
      <c r="PTF16"/>
      <c r="PTG16"/>
      <c r="PTH16"/>
      <c r="PTI16"/>
      <c r="PTJ16"/>
      <c r="PTK16"/>
      <c r="PTL16"/>
      <c r="PTM16"/>
      <c r="PTN16"/>
      <c r="PTO16"/>
      <c r="PTP16"/>
      <c r="PTQ16"/>
      <c r="PTR16"/>
      <c r="PTS16"/>
      <c r="PTT16"/>
      <c r="PTU16"/>
      <c r="PTV16"/>
      <c r="PTW16"/>
      <c r="PTX16"/>
      <c r="PTY16"/>
      <c r="PTZ16"/>
      <c r="PUA16"/>
      <c r="PUB16"/>
      <c r="PUC16"/>
      <c r="PUD16"/>
      <c r="PUE16"/>
      <c r="PUF16"/>
      <c r="PUG16"/>
      <c r="PUH16"/>
      <c r="PUI16"/>
      <c r="PUJ16"/>
      <c r="PUK16"/>
      <c r="PUL16"/>
      <c r="PUM16"/>
      <c r="PUN16"/>
      <c r="PUO16"/>
      <c r="PUP16"/>
      <c r="PUQ16"/>
      <c r="PUR16"/>
      <c r="PUS16"/>
      <c r="PUT16"/>
      <c r="PUU16"/>
      <c r="PUV16"/>
      <c r="PUW16"/>
      <c r="PUX16"/>
      <c r="PUY16"/>
      <c r="PUZ16"/>
      <c r="PVA16"/>
      <c r="PVB16"/>
      <c r="PVC16"/>
      <c r="PVD16"/>
      <c r="PVE16"/>
      <c r="PVF16"/>
      <c r="PVG16"/>
      <c r="PVH16"/>
      <c r="PVI16"/>
      <c r="PVJ16"/>
      <c r="PVK16"/>
      <c r="PVL16"/>
      <c r="PVM16"/>
      <c r="PVN16"/>
      <c r="PVO16"/>
      <c r="PVP16"/>
      <c r="PVQ16"/>
      <c r="PVR16"/>
      <c r="PVS16"/>
      <c r="PVT16"/>
      <c r="PVU16"/>
      <c r="PVV16"/>
      <c r="PVW16"/>
      <c r="PVX16"/>
      <c r="PVY16"/>
      <c r="PVZ16"/>
      <c r="PWA16"/>
      <c r="PWB16"/>
      <c r="PWC16"/>
      <c r="PWD16"/>
      <c r="PWE16"/>
      <c r="PWF16"/>
      <c r="PWG16"/>
      <c r="PWH16"/>
      <c r="PWI16"/>
      <c r="PWJ16"/>
      <c r="PWK16"/>
      <c r="PWL16"/>
      <c r="PWM16"/>
      <c r="PWN16"/>
      <c r="PWO16"/>
      <c r="PWP16"/>
      <c r="PWQ16"/>
      <c r="PWR16"/>
      <c r="PWS16"/>
      <c r="PWT16"/>
      <c r="PWU16"/>
      <c r="PWV16"/>
      <c r="PWW16"/>
      <c r="PWX16"/>
      <c r="PWY16"/>
      <c r="PWZ16"/>
      <c r="PXA16"/>
      <c r="PXB16"/>
      <c r="PXC16"/>
      <c r="PXD16"/>
      <c r="PXE16"/>
      <c r="PXF16"/>
      <c r="PXG16"/>
      <c r="PXH16"/>
      <c r="PXI16"/>
      <c r="PXJ16"/>
      <c r="PXK16"/>
      <c r="PXL16"/>
      <c r="PXM16"/>
      <c r="PXN16"/>
      <c r="PXO16"/>
      <c r="PXP16"/>
      <c r="PXQ16"/>
      <c r="PXR16"/>
      <c r="PXS16"/>
      <c r="PXT16"/>
      <c r="PXU16"/>
      <c r="PXV16"/>
      <c r="PXW16"/>
      <c r="PXX16"/>
      <c r="PXY16"/>
      <c r="PXZ16"/>
      <c r="PYA16"/>
      <c r="PYB16"/>
      <c r="PYC16"/>
      <c r="PYD16"/>
      <c r="PYE16"/>
      <c r="PYF16"/>
      <c r="PYG16"/>
      <c r="PYH16"/>
      <c r="PYI16"/>
      <c r="PYJ16"/>
      <c r="PYK16"/>
      <c r="PYL16"/>
      <c r="PYM16"/>
      <c r="PYN16"/>
      <c r="PYO16"/>
      <c r="PYP16"/>
      <c r="PYQ16"/>
      <c r="PYR16"/>
      <c r="PYS16"/>
      <c r="PYT16"/>
      <c r="PYU16"/>
      <c r="PYV16"/>
      <c r="PYW16"/>
      <c r="PYX16"/>
      <c r="PYY16"/>
      <c r="PYZ16"/>
      <c r="PZA16"/>
      <c r="PZB16"/>
      <c r="PZC16"/>
      <c r="PZD16"/>
      <c r="PZE16"/>
      <c r="PZF16"/>
      <c r="PZG16"/>
      <c r="PZH16"/>
      <c r="PZI16"/>
      <c r="PZJ16"/>
      <c r="PZK16"/>
      <c r="PZL16"/>
      <c r="PZM16"/>
      <c r="PZN16"/>
      <c r="PZO16"/>
      <c r="PZP16"/>
      <c r="PZQ16"/>
      <c r="PZR16"/>
      <c r="PZS16"/>
      <c r="PZT16"/>
      <c r="PZU16"/>
      <c r="PZV16"/>
      <c r="PZW16"/>
      <c r="PZX16"/>
      <c r="PZY16"/>
      <c r="PZZ16"/>
      <c r="QAA16"/>
      <c r="QAB16"/>
      <c r="QAC16"/>
      <c r="QAD16"/>
      <c r="QAE16"/>
      <c r="QAF16"/>
      <c r="QAG16"/>
      <c r="QAH16"/>
      <c r="QAI16"/>
      <c r="QAJ16"/>
      <c r="QAK16"/>
      <c r="QAL16"/>
      <c r="QAM16"/>
      <c r="QAN16"/>
      <c r="QAO16"/>
      <c r="QAP16"/>
      <c r="QAQ16"/>
      <c r="QAR16"/>
      <c r="QAS16"/>
      <c r="QAT16"/>
      <c r="QAU16"/>
      <c r="QAV16"/>
      <c r="QAW16"/>
      <c r="QAX16"/>
      <c r="QAY16"/>
      <c r="QAZ16"/>
      <c r="QBA16"/>
      <c r="QBB16"/>
      <c r="QBC16"/>
      <c r="QBD16"/>
      <c r="QBE16"/>
      <c r="QBF16"/>
      <c r="QBG16"/>
      <c r="QBH16"/>
      <c r="QBI16"/>
      <c r="QBJ16"/>
      <c r="QBK16"/>
      <c r="QBL16"/>
      <c r="QBM16"/>
      <c r="QBN16"/>
      <c r="QBO16"/>
      <c r="QBP16"/>
      <c r="QBQ16"/>
      <c r="QBR16"/>
      <c r="QBS16"/>
      <c r="QBT16"/>
      <c r="QBU16"/>
      <c r="QBV16"/>
      <c r="QBW16"/>
      <c r="QBX16"/>
      <c r="QBY16"/>
      <c r="QBZ16"/>
      <c r="QCA16"/>
      <c r="QCB16"/>
      <c r="QCC16"/>
      <c r="QCD16"/>
      <c r="QCE16"/>
      <c r="QCF16"/>
      <c r="QCG16"/>
      <c r="QCH16"/>
      <c r="QCI16"/>
      <c r="QCJ16"/>
      <c r="QCK16"/>
      <c r="QCL16"/>
      <c r="QCM16"/>
      <c r="QCN16"/>
      <c r="QCO16"/>
      <c r="QCP16"/>
      <c r="QCQ16"/>
      <c r="QCR16"/>
      <c r="QCS16"/>
      <c r="QCT16"/>
      <c r="QCU16"/>
      <c r="QCV16"/>
      <c r="QCW16"/>
      <c r="QCX16"/>
      <c r="QCY16"/>
      <c r="QCZ16"/>
      <c r="QDA16"/>
      <c r="QDB16"/>
      <c r="QDC16"/>
      <c r="QDD16"/>
      <c r="QDE16"/>
      <c r="QDF16"/>
      <c r="QDG16"/>
      <c r="QDH16"/>
      <c r="QDI16"/>
      <c r="QDJ16"/>
      <c r="QDK16"/>
      <c r="QDL16"/>
      <c r="QDM16"/>
      <c r="QDN16"/>
      <c r="QDO16"/>
      <c r="QDP16"/>
      <c r="QDQ16"/>
      <c r="QDR16"/>
      <c r="QDS16"/>
      <c r="QDT16"/>
      <c r="QDU16"/>
      <c r="QDV16"/>
      <c r="QDW16"/>
      <c r="QDX16"/>
      <c r="QDY16"/>
      <c r="QDZ16"/>
      <c r="QEA16"/>
      <c r="QEB16"/>
      <c r="QEC16"/>
      <c r="QED16"/>
      <c r="QEE16"/>
      <c r="QEF16"/>
      <c r="QEG16"/>
      <c r="QEH16"/>
      <c r="QEI16"/>
      <c r="QEJ16"/>
      <c r="QEK16"/>
      <c r="QEL16"/>
      <c r="QEM16"/>
      <c r="QEN16"/>
      <c r="QEO16"/>
      <c r="QEP16"/>
      <c r="QEQ16"/>
      <c r="QER16"/>
      <c r="QES16"/>
      <c r="QET16"/>
      <c r="QEU16"/>
      <c r="QEV16"/>
      <c r="QEW16"/>
      <c r="QEX16"/>
      <c r="QEY16"/>
      <c r="QEZ16"/>
      <c r="QFA16"/>
      <c r="QFB16"/>
      <c r="QFC16"/>
      <c r="QFD16"/>
      <c r="QFE16"/>
      <c r="QFF16"/>
      <c r="QFG16"/>
      <c r="QFH16"/>
      <c r="QFI16"/>
      <c r="QFJ16"/>
      <c r="QFK16"/>
      <c r="QFL16"/>
      <c r="QFM16"/>
      <c r="QFN16"/>
      <c r="QFO16"/>
      <c r="QFP16"/>
      <c r="QFQ16"/>
      <c r="QFR16"/>
      <c r="QFS16"/>
      <c r="QFT16"/>
      <c r="QFU16"/>
      <c r="QFV16"/>
      <c r="QFW16"/>
      <c r="QFX16"/>
      <c r="QFY16"/>
      <c r="QFZ16"/>
      <c r="QGA16"/>
      <c r="QGB16"/>
      <c r="QGC16"/>
      <c r="QGD16"/>
      <c r="QGE16"/>
      <c r="QGF16"/>
      <c r="QGG16"/>
      <c r="QGH16"/>
      <c r="QGI16"/>
      <c r="QGJ16"/>
      <c r="QGK16"/>
      <c r="QGL16"/>
      <c r="QGM16"/>
      <c r="QGN16"/>
      <c r="QGO16"/>
      <c r="QGP16"/>
      <c r="QGQ16"/>
      <c r="QGR16"/>
      <c r="QGS16"/>
      <c r="QGT16"/>
      <c r="QGU16"/>
      <c r="QGV16"/>
      <c r="QGW16"/>
      <c r="QGX16"/>
      <c r="QGY16"/>
      <c r="QGZ16"/>
      <c r="QHA16"/>
      <c r="QHB16"/>
      <c r="QHC16"/>
      <c r="QHD16"/>
      <c r="QHE16"/>
      <c r="QHF16"/>
      <c r="QHG16"/>
      <c r="QHH16"/>
      <c r="QHI16"/>
      <c r="QHJ16"/>
      <c r="QHK16"/>
      <c r="QHL16"/>
      <c r="QHM16"/>
      <c r="QHN16"/>
      <c r="QHO16"/>
      <c r="QHP16"/>
      <c r="QHQ16"/>
      <c r="QHR16"/>
      <c r="QHS16"/>
      <c r="QHT16"/>
      <c r="QHU16"/>
      <c r="QHV16"/>
      <c r="QHW16"/>
      <c r="QHX16"/>
      <c r="QHY16"/>
      <c r="QHZ16"/>
      <c r="QIA16"/>
      <c r="QIB16"/>
      <c r="QIC16"/>
      <c r="QID16"/>
      <c r="QIE16"/>
      <c r="QIF16"/>
      <c r="QIG16"/>
      <c r="QIH16"/>
      <c r="QII16"/>
      <c r="QIJ16"/>
      <c r="QIK16"/>
      <c r="QIL16"/>
      <c r="QIM16"/>
      <c r="QIN16"/>
      <c r="QIO16"/>
      <c r="QIP16"/>
      <c r="QIQ16"/>
      <c r="QIR16"/>
      <c r="QIS16"/>
      <c r="QIT16"/>
      <c r="QIU16"/>
      <c r="QIV16"/>
      <c r="QIW16"/>
      <c r="QIX16"/>
      <c r="QIY16"/>
      <c r="QIZ16"/>
      <c r="QJA16"/>
      <c r="QJB16"/>
      <c r="QJC16"/>
      <c r="QJD16"/>
      <c r="QJE16"/>
      <c r="QJF16"/>
      <c r="QJG16"/>
      <c r="QJH16"/>
      <c r="QJI16"/>
      <c r="QJJ16"/>
      <c r="QJK16"/>
      <c r="QJL16"/>
      <c r="QJM16"/>
      <c r="QJN16"/>
      <c r="QJO16"/>
      <c r="QJP16"/>
      <c r="QJQ16"/>
      <c r="QJR16"/>
      <c r="QJS16"/>
      <c r="QJT16"/>
      <c r="QJU16"/>
      <c r="QJV16"/>
      <c r="QJW16"/>
      <c r="QJX16"/>
      <c r="QJY16"/>
      <c r="QJZ16"/>
      <c r="QKA16"/>
      <c r="QKB16"/>
      <c r="QKC16"/>
      <c r="QKD16"/>
      <c r="QKE16"/>
      <c r="QKF16"/>
      <c r="QKG16"/>
      <c r="QKH16"/>
      <c r="QKI16"/>
      <c r="QKJ16"/>
      <c r="QKK16"/>
      <c r="QKL16"/>
      <c r="QKM16"/>
      <c r="QKN16"/>
      <c r="QKO16"/>
      <c r="QKP16"/>
      <c r="QKQ16"/>
      <c r="QKR16"/>
      <c r="QKS16"/>
      <c r="QKT16"/>
      <c r="QKU16"/>
      <c r="QKV16"/>
      <c r="QKW16"/>
      <c r="QKX16"/>
      <c r="QKY16"/>
      <c r="QKZ16"/>
      <c r="QLA16"/>
      <c r="QLB16"/>
      <c r="QLC16"/>
      <c r="QLD16"/>
      <c r="QLE16"/>
      <c r="QLF16"/>
      <c r="QLG16"/>
      <c r="QLH16"/>
      <c r="QLI16"/>
      <c r="QLJ16"/>
      <c r="QLK16"/>
      <c r="QLL16"/>
      <c r="QLM16"/>
      <c r="QLN16"/>
      <c r="QLO16"/>
      <c r="QLP16"/>
      <c r="QLQ16"/>
      <c r="QLR16"/>
      <c r="QLS16"/>
      <c r="QLT16"/>
      <c r="QLU16"/>
      <c r="QLV16"/>
      <c r="QLW16"/>
      <c r="QLX16"/>
      <c r="QLY16"/>
      <c r="QLZ16"/>
      <c r="QMA16"/>
      <c r="QMB16"/>
      <c r="QMC16"/>
      <c r="QMD16"/>
      <c r="QME16"/>
      <c r="QMF16"/>
      <c r="QMG16"/>
      <c r="QMH16"/>
      <c r="QMI16"/>
      <c r="QMJ16"/>
      <c r="QMK16"/>
      <c r="QML16"/>
      <c r="QMM16"/>
      <c r="QMN16"/>
      <c r="QMO16"/>
      <c r="QMP16"/>
      <c r="QMQ16"/>
      <c r="QMR16"/>
      <c r="QMS16"/>
      <c r="QMT16"/>
      <c r="QMU16"/>
      <c r="QMV16"/>
      <c r="QMW16"/>
      <c r="QMX16"/>
      <c r="QMY16"/>
      <c r="QMZ16"/>
      <c r="QNA16"/>
      <c r="QNB16"/>
      <c r="QNC16"/>
      <c r="QND16"/>
      <c r="QNE16"/>
      <c r="QNF16"/>
      <c r="QNG16"/>
      <c r="QNH16"/>
      <c r="QNI16"/>
      <c r="QNJ16"/>
      <c r="QNK16"/>
      <c r="QNL16"/>
      <c r="QNM16"/>
      <c r="QNN16"/>
      <c r="QNO16"/>
      <c r="QNP16"/>
      <c r="QNQ16"/>
      <c r="QNR16"/>
      <c r="QNS16"/>
      <c r="QNT16"/>
      <c r="QNU16"/>
      <c r="QNV16"/>
      <c r="QNW16"/>
      <c r="QNX16"/>
      <c r="QNY16"/>
      <c r="QNZ16"/>
      <c r="QOA16"/>
      <c r="QOB16"/>
      <c r="QOC16"/>
      <c r="QOD16"/>
      <c r="QOE16"/>
      <c r="QOF16"/>
      <c r="QOG16"/>
      <c r="QOH16"/>
      <c r="QOI16"/>
      <c r="QOJ16"/>
      <c r="QOK16"/>
      <c r="QOL16"/>
      <c r="QOM16"/>
      <c r="QON16"/>
      <c r="QOO16"/>
      <c r="QOP16"/>
      <c r="QOQ16"/>
      <c r="QOR16"/>
      <c r="QOS16"/>
      <c r="QOT16"/>
      <c r="QOU16"/>
      <c r="QOV16"/>
      <c r="QOW16"/>
      <c r="QOX16"/>
      <c r="QOY16"/>
      <c r="QOZ16"/>
      <c r="QPA16"/>
      <c r="QPB16"/>
      <c r="QPC16"/>
      <c r="QPD16"/>
      <c r="QPE16"/>
      <c r="QPF16"/>
      <c r="QPG16"/>
      <c r="QPH16"/>
      <c r="QPI16"/>
      <c r="QPJ16"/>
      <c r="QPK16"/>
      <c r="QPL16"/>
      <c r="QPM16"/>
      <c r="QPN16"/>
      <c r="QPO16"/>
      <c r="QPP16"/>
      <c r="QPQ16"/>
      <c r="QPR16"/>
      <c r="QPS16"/>
      <c r="QPT16"/>
      <c r="QPU16"/>
      <c r="QPV16"/>
      <c r="QPW16"/>
      <c r="QPX16"/>
      <c r="QPY16"/>
      <c r="QPZ16"/>
      <c r="QQA16"/>
      <c r="QQB16"/>
      <c r="QQC16"/>
      <c r="QQD16"/>
      <c r="QQE16"/>
      <c r="QQF16"/>
      <c r="QQG16"/>
      <c r="QQH16"/>
      <c r="QQI16"/>
      <c r="QQJ16"/>
      <c r="QQK16"/>
      <c r="QQL16"/>
      <c r="QQM16"/>
      <c r="QQN16"/>
      <c r="QQO16"/>
      <c r="QQP16"/>
      <c r="QQQ16"/>
      <c r="QQR16"/>
      <c r="QQS16"/>
      <c r="QQT16"/>
      <c r="QQU16"/>
      <c r="QQV16"/>
      <c r="QQW16"/>
      <c r="QQX16"/>
      <c r="QQY16"/>
      <c r="QQZ16"/>
      <c r="QRA16"/>
      <c r="QRB16"/>
      <c r="QRC16"/>
      <c r="QRD16"/>
      <c r="QRE16"/>
      <c r="QRF16"/>
      <c r="QRG16"/>
      <c r="QRH16"/>
      <c r="QRI16"/>
      <c r="QRJ16"/>
      <c r="QRK16"/>
      <c r="QRL16"/>
      <c r="QRM16"/>
      <c r="QRN16"/>
      <c r="QRO16"/>
      <c r="QRP16"/>
      <c r="QRQ16"/>
      <c r="QRR16"/>
      <c r="QRS16"/>
      <c r="QRT16"/>
      <c r="QRU16"/>
      <c r="QRV16"/>
      <c r="QRW16"/>
      <c r="QRX16"/>
      <c r="QRY16"/>
      <c r="QRZ16"/>
      <c r="QSA16"/>
      <c r="QSB16"/>
      <c r="QSC16"/>
      <c r="QSD16"/>
      <c r="QSE16"/>
      <c r="QSF16"/>
      <c r="QSG16"/>
      <c r="QSH16"/>
      <c r="QSI16"/>
      <c r="QSJ16"/>
      <c r="QSK16"/>
      <c r="QSL16"/>
      <c r="QSM16"/>
      <c r="QSN16"/>
      <c r="QSO16"/>
      <c r="QSP16"/>
      <c r="QSQ16"/>
      <c r="QSR16"/>
      <c r="QSS16"/>
      <c r="QST16"/>
      <c r="QSU16"/>
      <c r="QSV16"/>
      <c r="QSW16"/>
      <c r="QSX16"/>
      <c r="QSY16"/>
      <c r="QSZ16"/>
      <c r="QTA16"/>
      <c r="QTB16"/>
      <c r="QTC16"/>
      <c r="QTD16"/>
      <c r="QTE16"/>
      <c r="QTF16"/>
      <c r="QTG16"/>
      <c r="QTH16"/>
      <c r="QTI16"/>
      <c r="QTJ16"/>
      <c r="QTK16"/>
      <c r="QTL16"/>
      <c r="QTM16"/>
      <c r="QTN16"/>
      <c r="QTO16"/>
      <c r="QTP16"/>
      <c r="QTQ16"/>
      <c r="QTR16"/>
      <c r="QTS16"/>
      <c r="QTT16"/>
      <c r="QTU16"/>
      <c r="QTV16"/>
      <c r="QTW16"/>
      <c r="QTX16"/>
      <c r="QTY16"/>
      <c r="QTZ16"/>
      <c r="QUA16"/>
      <c r="QUB16"/>
      <c r="QUC16"/>
      <c r="QUD16"/>
      <c r="QUE16"/>
      <c r="QUF16"/>
      <c r="QUG16"/>
      <c r="QUH16"/>
      <c r="QUI16"/>
      <c r="QUJ16"/>
      <c r="QUK16"/>
      <c r="QUL16"/>
      <c r="QUM16"/>
      <c r="QUN16"/>
      <c r="QUO16"/>
      <c r="QUP16"/>
      <c r="QUQ16"/>
      <c r="QUR16"/>
      <c r="QUS16"/>
      <c r="QUT16"/>
      <c r="QUU16"/>
      <c r="QUV16"/>
      <c r="QUW16"/>
      <c r="QUX16"/>
      <c r="QUY16"/>
      <c r="QUZ16"/>
      <c r="QVA16"/>
      <c r="QVB16"/>
      <c r="QVC16"/>
      <c r="QVD16"/>
      <c r="QVE16"/>
      <c r="QVF16"/>
      <c r="QVG16"/>
      <c r="QVH16"/>
      <c r="QVI16"/>
      <c r="QVJ16"/>
      <c r="QVK16"/>
      <c r="QVL16"/>
      <c r="QVM16"/>
      <c r="QVN16"/>
      <c r="QVO16"/>
      <c r="QVP16"/>
      <c r="QVQ16"/>
      <c r="QVR16"/>
      <c r="QVS16"/>
      <c r="QVT16"/>
      <c r="QVU16"/>
      <c r="QVV16"/>
      <c r="QVW16"/>
      <c r="QVX16"/>
      <c r="QVY16"/>
      <c r="QVZ16"/>
      <c r="QWA16"/>
      <c r="QWB16"/>
      <c r="QWC16"/>
      <c r="QWD16"/>
      <c r="QWE16"/>
      <c r="QWF16"/>
      <c r="QWG16"/>
      <c r="QWH16"/>
      <c r="QWI16"/>
      <c r="QWJ16"/>
      <c r="QWK16"/>
      <c r="QWL16"/>
      <c r="QWM16"/>
      <c r="QWN16"/>
      <c r="QWO16"/>
      <c r="QWP16"/>
      <c r="QWQ16"/>
      <c r="QWR16"/>
      <c r="QWS16"/>
      <c r="QWT16"/>
      <c r="QWU16"/>
      <c r="QWV16"/>
      <c r="QWW16"/>
      <c r="QWX16"/>
      <c r="QWY16"/>
      <c r="QWZ16"/>
      <c r="QXA16"/>
      <c r="QXB16"/>
      <c r="QXC16"/>
      <c r="QXD16"/>
      <c r="QXE16"/>
      <c r="QXF16"/>
      <c r="QXG16"/>
      <c r="QXH16"/>
      <c r="QXI16"/>
      <c r="QXJ16"/>
      <c r="QXK16"/>
      <c r="QXL16"/>
      <c r="QXM16"/>
      <c r="QXN16"/>
      <c r="QXO16"/>
      <c r="QXP16"/>
      <c r="QXQ16"/>
      <c r="QXR16"/>
      <c r="QXS16"/>
      <c r="QXT16"/>
      <c r="QXU16"/>
      <c r="QXV16"/>
      <c r="QXW16"/>
      <c r="QXX16"/>
      <c r="QXY16"/>
      <c r="QXZ16"/>
      <c r="QYA16"/>
      <c r="QYB16"/>
      <c r="QYC16"/>
      <c r="QYD16"/>
      <c r="QYE16"/>
      <c r="QYF16"/>
      <c r="QYG16"/>
      <c r="QYH16"/>
      <c r="QYI16"/>
      <c r="QYJ16"/>
      <c r="QYK16"/>
      <c r="QYL16"/>
      <c r="QYM16"/>
      <c r="QYN16"/>
      <c r="QYO16"/>
      <c r="QYP16"/>
      <c r="QYQ16"/>
      <c r="QYR16"/>
      <c r="QYS16"/>
      <c r="QYT16"/>
      <c r="QYU16"/>
      <c r="QYV16"/>
      <c r="QYW16"/>
      <c r="QYX16"/>
      <c r="QYY16"/>
      <c r="QYZ16"/>
      <c r="QZA16"/>
      <c r="QZB16"/>
      <c r="QZC16"/>
      <c r="QZD16"/>
      <c r="QZE16"/>
      <c r="QZF16"/>
      <c r="QZG16"/>
      <c r="QZH16"/>
      <c r="QZI16"/>
      <c r="QZJ16"/>
      <c r="QZK16"/>
      <c r="QZL16"/>
      <c r="QZM16"/>
      <c r="QZN16"/>
      <c r="QZO16"/>
      <c r="QZP16"/>
      <c r="QZQ16"/>
      <c r="QZR16"/>
      <c r="QZS16"/>
      <c r="QZT16"/>
      <c r="QZU16"/>
      <c r="QZV16"/>
      <c r="QZW16"/>
      <c r="QZX16"/>
      <c r="QZY16"/>
      <c r="QZZ16"/>
      <c r="RAA16"/>
      <c r="RAB16"/>
      <c r="RAC16"/>
      <c r="RAD16"/>
      <c r="RAE16"/>
      <c r="RAF16"/>
      <c r="RAG16"/>
      <c r="RAH16"/>
      <c r="RAI16"/>
      <c r="RAJ16"/>
      <c r="RAK16"/>
      <c r="RAL16"/>
      <c r="RAM16"/>
      <c r="RAN16"/>
      <c r="RAO16"/>
      <c r="RAP16"/>
      <c r="RAQ16"/>
      <c r="RAR16"/>
      <c r="RAS16"/>
      <c r="RAT16"/>
      <c r="RAU16"/>
      <c r="RAV16"/>
      <c r="RAW16"/>
      <c r="RAX16"/>
      <c r="RAY16"/>
      <c r="RAZ16"/>
      <c r="RBA16"/>
      <c r="RBB16"/>
      <c r="RBC16"/>
      <c r="RBD16"/>
      <c r="RBE16"/>
      <c r="RBF16"/>
      <c r="RBG16"/>
      <c r="RBH16"/>
      <c r="RBI16"/>
      <c r="RBJ16"/>
      <c r="RBK16"/>
      <c r="RBL16"/>
      <c r="RBM16"/>
      <c r="RBN16"/>
      <c r="RBO16"/>
      <c r="RBP16"/>
      <c r="RBQ16"/>
      <c r="RBR16"/>
      <c r="RBS16"/>
      <c r="RBT16"/>
      <c r="RBU16"/>
      <c r="RBV16"/>
      <c r="RBW16"/>
      <c r="RBX16"/>
      <c r="RBY16"/>
      <c r="RBZ16"/>
      <c r="RCA16"/>
      <c r="RCB16"/>
      <c r="RCC16"/>
      <c r="RCD16"/>
      <c r="RCE16"/>
      <c r="RCF16"/>
      <c r="RCG16"/>
      <c r="RCH16"/>
      <c r="RCI16"/>
      <c r="RCJ16"/>
      <c r="RCK16"/>
      <c r="RCL16"/>
      <c r="RCM16"/>
      <c r="RCN16"/>
      <c r="RCO16"/>
      <c r="RCP16"/>
      <c r="RCQ16"/>
      <c r="RCR16"/>
      <c r="RCS16"/>
      <c r="RCT16"/>
      <c r="RCU16"/>
      <c r="RCV16"/>
      <c r="RCW16"/>
      <c r="RCX16"/>
      <c r="RCY16"/>
      <c r="RCZ16"/>
      <c r="RDA16"/>
      <c r="RDB16"/>
      <c r="RDC16"/>
      <c r="RDD16"/>
      <c r="RDE16"/>
      <c r="RDF16"/>
      <c r="RDG16"/>
      <c r="RDH16"/>
      <c r="RDI16"/>
      <c r="RDJ16"/>
      <c r="RDK16"/>
      <c r="RDL16"/>
      <c r="RDM16"/>
      <c r="RDN16"/>
      <c r="RDO16"/>
      <c r="RDP16"/>
      <c r="RDQ16"/>
      <c r="RDR16"/>
      <c r="RDS16"/>
      <c r="RDT16"/>
      <c r="RDU16"/>
      <c r="RDV16"/>
      <c r="RDW16"/>
      <c r="RDX16"/>
      <c r="RDY16"/>
      <c r="RDZ16"/>
      <c r="REA16"/>
      <c r="REB16"/>
      <c r="REC16"/>
      <c r="RED16"/>
      <c r="REE16"/>
      <c r="REF16"/>
      <c r="REG16"/>
      <c r="REH16"/>
      <c r="REI16"/>
      <c r="REJ16"/>
      <c r="REK16"/>
      <c r="REL16"/>
      <c r="REM16"/>
      <c r="REN16"/>
      <c r="REO16"/>
      <c r="REP16"/>
      <c r="REQ16"/>
      <c r="RER16"/>
      <c r="RES16"/>
      <c r="RET16"/>
      <c r="REU16"/>
      <c r="REV16"/>
      <c r="REW16"/>
      <c r="REX16"/>
      <c r="REY16"/>
      <c r="REZ16"/>
      <c r="RFA16"/>
      <c r="RFB16"/>
      <c r="RFC16"/>
      <c r="RFD16"/>
      <c r="RFE16"/>
      <c r="RFF16"/>
      <c r="RFG16"/>
      <c r="RFH16"/>
      <c r="RFI16"/>
      <c r="RFJ16"/>
      <c r="RFK16"/>
      <c r="RFL16"/>
      <c r="RFM16"/>
      <c r="RFN16"/>
      <c r="RFO16"/>
      <c r="RFP16"/>
      <c r="RFQ16"/>
      <c r="RFR16"/>
      <c r="RFS16"/>
      <c r="RFT16"/>
      <c r="RFU16"/>
      <c r="RFV16"/>
      <c r="RFW16"/>
      <c r="RFX16"/>
      <c r="RFY16"/>
      <c r="RFZ16"/>
      <c r="RGA16"/>
      <c r="RGB16"/>
      <c r="RGC16"/>
      <c r="RGD16"/>
      <c r="RGE16"/>
      <c r="RGF16"/>
      <c r="RGG16"/>
      <c r="RGH16"/>
      <c r="RGI16"/>
      <c r="RGJ16"/>
      <c r="RGK16"/>
      <c r="RGL16"/>
      <c r="RGM16"/>
      <c r="RGN16"/>
      <c r="RGO16"/>
      <c r="RGP16"/>
      <c r="RGQ16"/>
      <c r="RGR16"/>
      <c r="RGS16"/>
      <c r="RGT16"/>
      <c r="RGU16"/>
      <c r="RGV16"/>
      <c r="RGW16"/>
      <c r="RGX16"/>
      <c r="RGY16"/>
      <c r="RGZ16"/>
      <c r="RHA16"/>
      <c r="RHB16"/>
      <c r="RHC16"/>
      <c r="RHD16"/>
      <c r="RHE16"/>
      <c r="RHF16"/>
      <c r="RHG16"/>
      <c r="RHH16"/>
      <c r="RHI16"/>
      <c r="RHJ16"/>
      <c r="RHK16"/>
      <c r="RHL16"/>
      <c r="RHM16"/>
      <c r="RHN16"/>
      <c r="RHO16"/>
      <c r="RHP16"/>
      <c r="RHQ16"/>
      <c r="RHR16"/>
      <c r="RHS16"/>
      <c r="RHT16"/>
      <c r="RHU16"/>
      <c r="RHV16"/>
      <c r="RHW16"/>
      <c r="RHX16"/>
      <c r="RHY16"/>
      <c r="RHZ16"/>
      <c r="RIA16"/>
      <c r="RIB16"/>
      <c r="RIC16"/>
      <c r="RID16"/>
      <c r="RIE16"/>
      <c r="RIF16"/>
      <c r="RIG16"/>
      <c r="RIH16"/>
      <c r="RII16"/>
      <c r="RIJ16"/>
      <c r="RIK16"/>
      <c r="RIL16"/>
      <c r="RIM16"/>
      <c r="RIN16"/>
      <c r="RIO16"/>
      <c r="RIP16"/>
      <c r="RIQ16"/>
      <c r="RIR16"/>
      <c r="RIS16"/>
      <c r="RIT16"/>
      <c r="RIU16"/>
      <c r="RIV16"/>
      <c r="RIW16"/>
      <c r="RIX16"/>
      <c r="RIY16"/>
      <c r="RIZ16"/>
      <c r="RJA16"/>
      <c r="RJB16"/>
      <c r="RJC16"/>
      <c r="RJD16"/>
      <c r="RJE16"/>
      <c r="RJF16"/>
      <c r="RJG16"/>
      <c r="RJH16"/>
      <c r="RJI16"/>
      <c r="RJJ16"/>
      <c r="RJK16"/>
      <c r="RJL16"/>
      <c r="RJM16"/>
      <c r="RJN16"/>
      <c r="RJO16"/>
      <c r="RJP16"/>
      <c r="RJQ16"/>
      <c r="RJR16"/>
      <c r="RJS16"/>
      <c r="RJT16"/>
      <c r="RJU16"/>
      <c r="RJV16"/>
      <c r="RJW16"/>
      <c r="RJX16"/>
      <c r="RJY16"/>
      <c r="RJZ16"/>
      <c r="RKA16"/>
      <c r="RKB16"/>
      <c r="RKC16"/>
      <c r="RKD16"/>
      <c r="RKE16"/>
      <c r="RKF16"/>
      <c r="RKG16"/>
      <c r="RKH16"/>
      <c r="RKI16"/>
      <c r="RKJ16"/>
      <c r="RKK16"/>
      <c r="RKL16"/>
      <c r="RKM16"/>
      <c r="RKN16"/>
      <c r="RKO16"/>
      <c r="RKP16"/>
      <c r="RKQ16"/>
      <c r="RKR16"/>
      <c r="RKS16"/>
      <c r="RKT16"/>
      <c r="RKU16"/>
      <c r="RKV16"/>
      <c r="RKW16"/>
      <c r="RKX16"/>
      <c r="RKY16"/>
      <c r="RKZ16"/>
      <c r="RLA16"/>
      <c r="RLB16"/>
      <c r="RLC16"/>
      <c r="RLD16"/>
      <c r="RLE16"/>
      <c r="RLF16"/>
      <c r="RLG16"/>
      <c r="RLH16"/>
      <c r="RLI16"/>
      <c r="RLJ16"/>
      <c r="RLK16"/>
      <c r="RLL16"/>
      <c r="RLM16"/>
      <c r="RLN16"/>
      <c r="RLO16"/>
      <c r="RLP16"/>
      <c r="RLQ16"/>
      <c r="RLR16"/>
      <c r="RLS16"/>
      <c r="RLT16"/>
      <c r="RLU16"/>
      <c r="RLV16"/>
      <c r="RLW16"/>
      <c r="RLX16"/>
      <c r="RLY16"/>
      <c r="RLZ16"/>
      <c r="RMA16"/>
      <c r="RMB16"/>
      <c r="RMC16"/>
      <c r="RMD16"/>
      <c r="RME16"/>
      <c r="RMF16"/>
      <c r="RMG16"/>
      <c r="RMH16"/>
      <c r="RMI16"/>
      <c r="RMJ16"/>
      <c r="RMK16"/>
      <c r="RML16"/>
      <c r="RMM16"/>
      <c r="RMN16"/>
      <c r="RMO16"/>
      <c r="RMP16"/>
      <c r="RMQ16"/>
      <c r="RMR16"/>
      <c r="RMS16"/>
      <c r="RMT16"/>
      <c r="RMU16"/>
      <c r="RMV16"/>
      <c r="RMW16"/>
      <c r="RMX16"/>
      <c r="RMY16"/>
      <c r="RMZ16"/>
      <c r="RNA16"/>
      <c r="RNB16"/>
      <c r="RNC16"/>
      <c r="RND16"/>
      <c r="RNE16"/>
      <c r="RNF16"/>
      <c r="RNG16"/>
      <c r="RNH16"/>
      <c r="RNI16"/>
      <c r="RNJ16"/>
      <c r="RNK16"/>
      <c r="RNL16"/>
      <c r="RNM16"/>
      <c r="RNN16"/>
      <c r="RNO16"/>
      <c r="RNP16"/>
      <c r="RNQ16"/>
      <c r="RNR16"/>
      <c r="RNS16"/>
      <c r="RNT16"/>
      <c r="RNU16"/>
      <c r="RNV16"/>
      <c r="RNW16"/>
      <c r="RNX16"/>
      <c r="RNY16"/>
      <c r="RNZ16"/>
      <c r="ROA16"/>
      <c r="ROB16"/>
      <c r="ROC16"/>
      <c r="ROD16"/>
      <c r="ROE16"/>
      <c r="ROF16"/>
      <c r="ROG16"/>
      <c r="ROH16"/>
      <c r="ROI16"/>
      <c r="ROJ16"/>
      <c r="ROK16"/>
      <c r="ROL16"/>
      <c r="ROM16"/>
      <c r="RON16"/>
      <c r="ROO16"/>
      <c r="ROP16"/>
      <c r="ROQ16"/>
      <c r="ROR16"/>
      <c r="ROS16"/>
      <c r="ROT16"/>
      <c r="ROU16"/>
      <c r="ROV16"/>
      <c r="ROW16"/>
      <c r="ROX16"/>
      <c r="ROY16"/>
      <c r="ROZ16"/>
      <c r="RPA16"/>
      <c r="RPB16"/>
      <c r="RPC16"/>
      <c r="RPD16"/>
      <c r="RPE16"/>
      <c r="RPF16"/>
      <c r="RPG16"/>
      <c r="RPH16"/>
      <c r="RPI16"/>
      <c r="RPJ16"/>
      <c r="RPK16"/>
      <c r="RPL16"/>
      <c r="RPM16"/>
      <c r="RPN16"/>
      <c r="RPO16"/>
      <c r="RPP16"/>
      <c r="RPQ16"/>
      <c r="RPR16"/>
      <c r="RPS16"/>
      <c r="RPT16"/>
      <c r="RPU16"/>
      <c r="RPV16"/>
      <c r="RPW16"/>
      <c r="RPX16"/>
      <c r="RPY16"/>
      <c r="RPZ16"/>
      <c r="RQA16"/>
      <c r="RQB16"/>
      <c r="RQC16"/>
      <c r="RQD16"/>
      <c r="RQE16"/>
      <c r="RQF16"/>
      <c r="RQG16"/>
      <c r="RQH16"/>
      <c r="RQI16"/>
      <c r="RQJ16"/>
      <c r="RQK16"/>
      <c r="RQL16"/>
      <c r="RQM16"/>
      <c r="RQN16"/>
      <c r="RQO16"/>
      <c r="RQP16"/>
      <c r="RQQ16"/>
      <c r="RQR16"/>
      <c r="RQS16"/>
      <c r="RQT16"/>
      <c r="RQU16"/>
      <c r="RQV16"/>
      <c r="RQW16"/>
      <c r="RQX16"/>
      <c r="RQY16"/>
      <c r="RQZ16"/>
      <c r="RRA16"/>
      <c r="RRB16"/>
      <c r="RRC16"/>
      <c r="RRD16"/>
      <c r="RRE16"/>
      <c r="RRF16"/>
      <c r="RRG16"/>
      <c r="RRH16"/>
      <c r="RRI16"/>
      <c r="RRJ16"/>
      <c r="RRK16"/>
      <c r="RRL16"/>
      <c r="RRM16"/>
      <c r="RRN16"/>
      <c r="RRO16"/>
      <c r="RRP16"/>
      <c r="RRQ16"/>
      <c r="RRR16"/>
      <c r="RRS16"/>
      <c r="RRT16"/>
      <c r="RRU16"/>
      <c r="RRV16"/>
      <c r="RRW16"/>
      <c r="RRX16"/>
      <c r="RRY16"/>
      <c r="RRZ16"/>
      <c r="RSA16"/>
      <c r="RSB16"/>
      <c r="RSC16"/>
      <c r="RSD16"/>
      <c r="RSE16"/>
      <c r="RSF16"/>
      <c r="RSG16"/>
      <c r="RSH16"/>
      <c r="RSI16"/>
      <c r="RSJ16"/>
      <c r="RSK16"/>
      <c r="RSL16"/>
      <c r="RSM16"/>
      <c r="RSN16"/>
      <c r="RSO16"/>
      <c r="RSP16"/>
      <c r="RSQ16"/>
      <c r="RSR16"/>
      <c r="RSS16"/>
      <c r="RST16"/>
      <c r="RSU16"/>
      <c r="RSV16"/>
      <c r="RSW16"/>
      <c r="RSX16"/>
      <c r="RSY16"/>
      <c r="RSZ16"/>
      <c r="RTA16"/>
      <c r="RTB16"/>
      <c r="RTC16"/>
      <c r="RTD16"/>
      <c r="RTE16"/>
      <c r="RTF16"/>
      <c r="RTG16"/>
      <c r="RTH16"/>
      <c r="RTI16"/>
      <c r="RTJ16"/>
      <c r="RTK16"/>
      <c r="RTL16"/>
      <c r="RTM16"/>
      <c r="RTN16"/>
      <c r="RTO16"/>
      <c r="RTP16"/>
      <c r="RTQ16"/>
      <c r="RTR16"/>
      <c r="RTS16"/>
      <c r="RTT16"/>
      <c r="RTU16"/>
      <c r="RTV16"/>
      <c r="RTW16"/>
      <c r="RTX16"/>
      <c r="RTY16"/>
      <c r="RTZ16"/>
      <c r="RUA16"/>
      <c r="RUB16"/>
      <c r="RUC16"/>
      <c r="RUD16"/>
      <c r="RUE16"/>
      <c r="RUF16"/>
      <c r="RUG16"/>
      <c r="RUH16"/>
      <c r="RUI16"/>
      <c r="RUJ16"/>
      <c r="RUK16"/>
      <c r="RUL16"/>
      <c r="RUM16"/>
      <c r="RUN16"/>
      <c r="RUO16"/>
      <c r="RUP16"/>
      <c r="RUQ16"/>
      <c r="RUR16"/>
      <c r="RUS16"/>
      <c r="RUT16"/>
      <c r="RUU16"/>
      <c r="RUV16"/>
      <c r="RUW16"/>
      <c r="RUX16"/>
      <c r="RUY16"/>
      <c r="RUZ16"/>
      <c r="RVA16"/>
      <c r="RVB16"/>
      <c r="RVC16"/>
      <c r="RVD16"/>
      <c r="RVE16"/>
      <c r="RVF16"/>
      <c r="RVG16"/>
      <c r="RVH16"/>
      <c r="RVI16"/>
      <c r="RVJ16"/>
      <c r="RVK16"/>
      <c r="RVL16"/>
      <c r="RVM16"/>
      <c r="RVN16"/>
      <c r="RVO16"/>
      <c r="RVP16"/>
      <c r="RVQ16"/>
      <c r="RVR16"/>
      <c r="RVS16"/>
      <c r="RVT16"/>
      <c r="RVU16"/>
      <c r="RVV16"/>
      <c r="RVW16"/>
      <c r="RVX16"/>
      <c r="RVY16"/>
      <c r="RVZ16"/>
      <c r="RWA16"/>
      <c r="RWB16"/>
      <c r="RWC16"/>
      <c r="RWD16"/>
      <c r="RWE16"/>
      <c r="RWF16"/>
      <c r="RWG16"/>
      <c r="RWH16"/>
      <c r="RWI16"/>
      <c r="RWJ16"/>
      <c r="RWK16"/>
      <c r="RWL16"/>
      <c r="RWM16"/>
      <c r="RWN16"/>
      <c r="RWO16"/>
      <c r="RWP16"/>
      <c r="RWQ16"/>
      <c r="RWR16"/>
      <c r="RWS16"/>
      <c r="RWT16"/>
      <c r="RWU16"/>
      <c r="RWV16"/>
      <c r="RWW16"/>
      <c r="RWX16"/>
      <c r="RWY16"/>
      <c r="RWZ16"/>
      <c r="RXA16"/>
      <c r="RXB16"/>
      <c r="RXC16"/>
      <c r="RXD16"/>
      <c r="RXE16"/>
      <c r="RXF16"/>
      <c r="RXG16"/>
      <c r="RXH16"/>
      <c r="RXI16"/>
      <c r="RXJ16"/>
      <c r="RXK16"/>
      <c r="RXL16"/>
      <c r="RXM16"/>
      <c r="RXN16"/>
      <c r="RXO16"/>
      <c r="RXP16"/>
      <c r="RXQ16"/>
      <c r="RXR16"/>
      <c r="RXS16"/>
      <c r="RXT16"/>
      <c r="RXU16"/>
      <c r="RXV16"/>
      <c r="RXW16"/>
      <c r="RXX16"/>
      <c r="RXY16"/>
      <c r="RXZ16"/>
      <c r="RYA16"/>
      <c r="RYB16"/>
      <c r="RYC16"/>
      <c r="RYD16"/>
      <c r="RYE16"/>
      <c r="RYF16"/>
      <c r="RYG16"/>
      <c r="RYH16"/>
      <c r="RYI16"/>
      <c r="RYJ16"/>
      <c r="RYK16"/>
      <c r="RYL16"/>
      <c r="RYM16"/>
      <c r="RYN16"/>
      <c r="RYO16"/>
      <c r="RYP16"/>
      <c r="RYQ16"/>
      <c r="RYR16"/>
      <c r="RYS16"/>
      <c r="RYT16"/>
      <c r="RYU16"/>
      <c r="RYV16"/>
      <c r="RYW16"/>
      <c r="RYX16"/>
      <c r="RYY16"/>
      <c r="RYZ16"/>
      <c r="RZA16"/>
      <c r="RZB16"/>
      <c r="RZC16"/>
      <c r="RZD16"/>
      <c r="RZE16"/>
      <c r="RZF16"/>
      <c r="RZG16"/>
      <c r="RZH16"/>
      <c r="RZI16"/>
      <c r="RZJ16"/>
      <c r="RZK16"/>
      <c r="RZL16"/>
      <c r="RZM16"/>
      <c r="RZN16"/>
      <c r="RZO16"/>
      <c r="RZP16"/>
      <c r="RZQ16"/>
      <c r="RZR16"/>
      <c r="RZS16"/>
      <c r="RZT16"/>
      <c r="RZU16"/>
      <c r="RZV16"/>
      <c r="RZW16"/>
      <c r="RZX16"/>
      <c r="RZY16"/>
      <c r="RZZ16"/>
      <c r="SAA16"/>
      <c r="SAB16"/>
      <c r="SAC16"/>
      <c r="SAD16"/>
      <c r="SAE16"/>
      <c r="SAF16"/>
      <c r="SAG16"/>
      <c r="SAH16"/>
      <c r="SAI16"/>
      <c r="SAJ16"/>
      <c r="SAK16"/>
      <c r="SAL16"/>
      <c r="SAM16"/>
      <c r="SAN16"/>
      <c r="SAO16"/>
      <c r="SAP16"/>
      <c r="SAQ16"/>
      <c r="SAR16"/>
      <c r="SAS16"/>
      <c r="SAT16"/>
      <c r="SAU16"/>
      <c r="SAV16"/>
      <c r="SAW16"/>
      <c r="SAX16"/>
      <c r="SAY16"/>
      <c r="SAZ16"/>
      <c r="SBA16"/>
      <c r="SBB16"/>
      <c r="SBC16"/>
      <c r="SBD16"/>
      <c r="SBE16"/>
      <c r="SBF16"/>
      <c r="SBG16"/>
      <c r="SBH16"/>
      <c r="SBI16"/>
      <c r="SBJ16"/>
      <c r="SBK16"/>
      <c r="SBL16"/>
      <c r="SBM16"/>
      <c r="SBN16"/>
      <c r="SBO16"/>
      <c r="SBP16"/>
      <c r="SBQ16"/>
      <c r="SBR16"/>
      <c r="SBS16"/>
      <c r="SBT16"/>
      <c r="SBU16"/>
      <c r="SBV16"/>
      <c r="SBW16"/>
      <c r="SBX16"/>
      <c r="SBY16"/>
      <c r="SBZ16"/>
      <c r="SCA16"/>
      <c r="SCB16"/>
      <c r="SCC16"/>
      <c r="SCD16"/>
      <c r="SCE16"/>
      <c r="SCF16"/>
      <c r="SCG16"/>
      <c r="SCH16"/>
      <c r="SCI16"/>
      <c r="SCJ16"/>
      <c r="SCK16"/>
      <c r="SCL16"/>
      <c r="SCM16"/>
      <c r="SCN16"/>
      <c r="SCO16"/>
      <c r="SCP16"/>
      <c r="SCQ16"/>
      <c r="SCR16"/>
      <c r="SCS16"/>
      <c r="SCT16"/>
      <c r="SCU16"/>
      <c r="SCV16"/>
      <c r="SCW16"/>
      <c r="SCX16"/>
      <c r="SCY16"/>
      <c r="SCZ16"/>
      <c r="SDA16"/>
      <c r="SDB16"/>
      <c r="SDC16"/>
      <c r="SDD16"/>
      <c r="SDE16"/>
      <c r="SDF16"/>
      <c r="SDG16"/>
      <c r="SDH16"/>
      <c r="SDI16"/>
      <c r="SDJ16"/>
      <c r="SDK16"/>
      <c r="SDL16"/>
      <c r="SDM16"/>
      <c r="SDN16"/>
      <c r="SDO16"/>
      <c r="SDP16"/>
      <c r="SDQ16"/>
      <c r="SDR16"/>
      <c r="SDS16"/>
      <c r="SDT16"/>
      <c r="SDU16"/>
      <c r="SDV16"/>
      <c r="SDW16"/>
      <c r="SDX16"/>
      <c r="SDY16"/>
      <c r="SDZ16"/>
      <c r="SEA16"/>
      <c r="SEB16"/>
      <c r="SEC16"/>
      <c r="SED16"/>
      <c r="SEE16"/>
      <c r="SEF16"/>
      <c r="SEG16"/>
      <c r="SEH16"/>
      <c r="SEI16"/>
      <c r="SEJ16"/>
      <c r="SEK16"/>
      <c r="SEL16"/>
      <c r="SEM16"/>
      <c r="SEN16"/>
      <c r="SEO16"/>
      <c r="SEP16"/>
      <c r="SEQ16"/>
      <c r="SER16"/>
      <c r="SES16"/>
      <c r="SET16"/>
      <c r="SEU16"/>
      <c r="SEV16"/>
      <c r="SEW16"/>
      <c r="SEX16"/>
      <c r="SEY16"/>
      <c r="SEZ16"/>
      <c r="SFA16"/>
      <c r="SFB16"/>
      <c r="SFC16"/>
      <c r="SFD16"/>
      <c r="SFE16"/>
      <c r="SFF16"/>
      <c r="SFG16"/>
      <c r="SFH16"/>
      <c r="SFI16"/>
      <c r="SFJ16"/>
      <c r="SFK16"/>
      <c r="SFL16"/>
      <c r="SFM16"/>
      <c r="SFN16"/>
      <c r="SFO16"/>
      <c r="SFP16"/>
      <c r="SFQ16"/>
      <c r="SFR16"/>
      <c r="SFS16"/>
      <c r="SFT16"/>
      <c r="SFU16"/>
      <c r="SFV16"/>
      <c r="SFW16"/>
      <c r="SFX16"/>
      <c r="SFY16"/>
      <c r="SFZ16"/>
      <c r="SGA16"/>
      <c r="SGB16"/>
      <c r="SGC16"/>
      <c r="SGD16"/>
      <c r="SGE16"/>
      <c r="SGF16"/>
      <c r="SGG16"/>
      <c r="SGH16"/>
      <c r="SGI16"/>
      <c r="SGJ16"/>
      <c r="SGK16"/>
      <c r="SGL16"/>
      <c r="SGM16"/>
      <c r="SGN16"/>
      <c r="SGO16"/>
      <c r="SGP16"/>
      <c r="SGQ16"/>
      <c r="SGR16"/>
      <c r="SGS16"/>
      <c r="SGT16"/>
      <c r="SGU16"/>
      <c r="SGV16"/>
      <c r="SGW16"/>
      <c r="SGX16"/>
      <c r="SGY16"/>
      <c r="SGZ16"/>
      <c r="SHA16"/>
      <c r="SHB16"/>
      <c r="SHC16"/>
      <c r="SHD16"/>
      <c r="SHE16"/>
      <c r="SHF16"/>
      <c r="SHG16"/>
      <c r="SHH16"/>
      <c r="SHI16"/>
      <c r="SHJ16"/>
      <c r="SHK16"/>
      <c r="SHL16"/>
      <c r="SHM16"/>
      <c r="SHN16"/>
      <c r="SHO16"/>
      <c r="SHP16"/>
      <c r="SHQ16"/>
      <c r="SHR16"/>
      <c r="SHS16"/>
      <c r="SHT16"/>
      <c r="SHU16"/>
      <c r="SHV16"/>
      <c r="SHW16"/>
      <c r="SHX16"/>
      <c r="SHY16"/>
      <c r="SHZ16"/>
      <c r="SIA16"/>
      <c r="SIB16"/>
      <c r="SIC16"/>
      <c r="SID16"/>
      <c r="SIE16"/>
      <c r="SIF16"/>
      <c r="SIG16"/>
      <c r="SIH16"/>
      <c r="SII16"/>
      <c r="SIJ16"/>
      <c r="SIK16"/>
      <c r="SIL16"/>
      <c r="SIM16"/>
      <c r="SIN16"/>
      <c r="SIO16"/>
      <c r="SIP16"/>
      <c r="SIQ16"/>
      <c r="SIR16"/>
      <c r="SIS16"/>
      <c r="SIT16"/>
      <c r="SIU16"/>
      <c r="SIV16"/>
      <c r="SIW16"/>
      <c r="SIX16"/>
      <c r="SIY16"/>
      <c r="SIZ16"/>
      <c r="SJA16"/>
      <c r="SJB16"/>
      <c r="SJC16"/>
      <c r="SJD16"/>
      <c r="SJE16"/>
      <c r="SJF16"/>
      <c r="SJG16"/>
      <c r="SJH16"/>
      <c r="SJI16"/>
      <c r="SJJ16"/>
      <c r="SJK16"/>
      <c r="SJL16"/>
      <c r="SJM16"/>
      <c r="SJN16"/>
      <c r="SJO16"/>
      <c r="SJP16"/>
      <c r="SJQ16"/>
      <c r="SJR16"/>
      <c r="SJS16"/>
      <c r="SJT16"/>
      <c r="SJU16"/>
      <c r="SJV16"/>
      <c r="SJW16"/>
      <c r="SJX16"/>
      <c r="SJY16"/>
      <c r="SJZ16"/>
      <c r="SKA16"/>
      <c r="SKB16"/>
      <c r="SKC16"/>
      <c r="SKD16"/>
      <c r="SKE16"/>
      <c r="SKF16"/>
      <c r="SKG16"/>
      <c r="SKH16"/>
      <c r="SKI16"/>
      <c r="SKJ16"/>
      <c r="SKK16"/>
      <c r="SKL16"/>
      <c r="SKM16"/>
      <c r="SKN16"/>
      <c r="SKO16"/>
      <c r="SKP16"/>
      <c r="SKQ16"/>
      <c r="SKR16"/>
      <c r="SKS16"/>
      <c r="SKT16"/>
      <c r="SKU16"/>
      <c r="SKV16"/>
      <c r="SKW16"/>
      <c r="SKX16"/>
      <c r="SKY16"/>
      <c r="SKZ16"/>
      <c r="SLA16"/>
      <c r="SLB16"/>
      <c r="SLC16"/>
      <c r="SLD16"/>
      <c r="SLE16"/>
      <c r="SLF16"/>
      <c r="SLG16"/>
      <c r="SLH16"/>
      <c r="SLI16"/>
      <c r="SLJ16"/>
      <c r="SLK16"/>
      <c r="SLL16"/>
      <c r="SLM16"/>
      <c r="SLN16"/>
      <c r="SLO16"/>
      <c r="SLP16"/>
      <c r="SLQ16"/>
      <c r="SLR16"/>
      <c r="SLS16"/>
      <c r="SLT16"/>
      <c r="SLU16"/>
      <c r="SLV16"/>
      <c r="SLW16"/>
      <c r="SLX16"/>
      <c r="SLY16"/>
      <c r="SLZ16"/>
      <c r="SMA16"/>
      <c r="SMB16"/>
      <c r="SMC16"/>
      <c r="SMD16"/>
      <c r="SME16"/>
      <c r="SMF16"/>
      <c r="SMG16"/>
      <c r="SMH16"/>
      <c r="SMI16"/>
      <c r="SMJ16"/>
      <c r="SMK16"/>
      <c r="SML16"/>
      <c r="SMM16"/>
      <c r="SMN16"/>
      <c r="SMO16"/>
      <c r="SMP16"/>
      <c r="SMQ16"/>
      <c r="SMR16"/>
      <c r="SMS16"/>
      <c r="SMT16"/>
      <c r="SMU16"/>
      <c r="SMV16"/>
      <c r="SMW16"/>
      <c r="SMX16"/>
      <c r="SMY16"/>
      <c r="SMZ16"/>
      <c r="SNA16"/>
      <c r="SNB16"/>
      <c r="SNC16"/>
      <c r="SND16"/>
      <c r="SNE16"/>
      <c r="SNF16"/>
      <c r="SNG16"/>
      <c r="SNH16"/>
      <c r="SNI16"/>
      <c r="SNJ16"/>
      <c r="SNK16"/>
      <c r="SNL16"/>
      <c r="SNM16"/>
      <c r="SNN16"/>
      <c r="SNO16"/>
      <c r="SNP16"/>
      <c r="SNQ16"/>
      <c r="SNR16"/>
      <c r="SNS16"/>
      <c r="SNT16"/>
      <c r="SNU16"/>
      <c r="SNV16"/>
      <c r="SNW16"/>
      <c r="SNX16"/>
      <c r="SNY16"/>
      <c r="SNZ16"/>
      <c r="SOA16"/>
      <c r="SOB16"/>
      <c r="SOC16"/>
      <c r="SOD16"/>
      <c r="SOE16"/>
      <c r="SOF16"/>
      <c r="SOG16"/>
      <c r="SOH16"/>
      <c r="SOI16"/>
      <c r="SOJ16"/>
      <c r="SOK16"/>
      <c r="SOL16"/>
      <c r="SOM16"/>
      <c r="SON16"/>
      <c r="SOO16"/>
      <c r="SOP16"/>
      <c r="SOQ16"/>
      <c r="SOR16"/>
      <c r="SOS16"/>
      <c r="SOT16"/>
      <c r="SOU16"/>
      <c r="SOV16"/>
      <c r="SOW16"/>
      <c r="SOX16"/>
      <c r="SOY16"/>
      <c r="SOZ16"/>
      <c r="SPA16"/>
      <c r="SPB16"/>
      <c r="SPC16"/>
      <c r="SPD16"/>
      <c r="SPE16"/>
      <c r="SPF16"/>
      <c r="SPG16"/>
      <c r="SPH16"/>
      <c r="SPI16"/>
      <c r="SPJ16"/>
      <c r="SPK16"/>
      <c r="SPL16"/>
      <c r="SPM16"/>
      <c r="SPN16"/>
      <c r="SPO16"/>
      <c r="SPP16"/>
      <c r="SPQ16"/>
      <c r="SPR16"/>
      <c r="SPS16"/>
      <c r="SPT16"/>
      <c r="SPU16"/>
      <c r="SPV16"/>
      <c r="SPW16"/>
      <c r="SPX16"/>
      <c r="SPY16"/>
      <c r="SPZ16"/>
      <c r="SQA16"/>
      <c r="SQB16"/>
      <c r="SQC16"/>
      <c r="SQD16"/>
      <c r="SQE16"/>
      <c r="SQF16"/>
      <c r="SQG16"/>
      <c r="SQH16"/>
      <c r="SQI16"/>
      <c r="SQJ16"/>
      <c r="SQK16"/>
      <c r="SQL16"/>
      <c r="SQM16"/>
      <c r="SQN16"/>
      <c r="SQO16"/>
      <c r="SQP16"/>
      <c r="SQQ16"/>
      <c r="SQR16"/>
      <c r="SQS16"/>
      <c r="SQT16"/>
      <c r="SQU16"/>
      <c r="SQV16"/>
      <c r="SQW16"/>
      <c r="SQX16"/>
      <c r="SQY16"/>
      <c r="SQZ16"/>
      <c r="SRA16"/>
      <c r="SRB16"/>
      <c r="SRC16"/>
      <c r="SRD16"/>
      <c r="SRE16"/>
      <c r="SRF16"/>
      <c r="SRG16"/>
      <c r="SRH16"/>
      <c r="SRI16"/>
      <c r="SRJ16"/>
      <c r="SRK16"/>
      <c r="SRL16"/>
      <c r="SRM16"/>
      <c r="SRN16"/>
      <c r="SRO16"/>
      <c r="SRP16"/>
      <c r="SRQ16"/>
      <c r="SRR16"/>
      <c r="SRS16"/>
      <c r="SRT16"/>
      <c r="SRU16"/>
      <c r="SRV16"/>
      <c r="SRW16"/>
      <c r="SRX16"/>
      <c r="SRY16"/>
      <c r="SRZ16"/>
      <c r="SSA16"/>
      <c r="SSB16"/>
      <c r="SSC16"/>
      <c r="SSD16"/>
      <c r="SSE16"/>
      <c r="SSF16"/>
      <c r="SSG16"/>
      <c r="SSH16"/>
      <c r="SSI16"/>
      <c r="SSJ16"/>
      <c r="SSK16"/>
      <c r="SSL16"/>
      <c r="SSM16"/>
      <c r="SSN16"/>
      <c r="SSO16"/>
      <c r="SSP16"/>
      <c r="SSQ16"/>
      <c r="SSR16"/>
      <c r="SSS16"/>
      <c r="SST16"/>
      <c r="SSU16"/>
      <c r="SSV16"/>
      <c r="SSW16"/>
      <c r="SSX16"/>
      <c r="SSY16"/>
      <c r="SSZ16"/>
      <c r="STA16"/>
      <c r="STB16"/>
      <c r="STC16"/>
      <c r="STD16"/>
      <c r="STE16"/>
      <c r="STF16"/>
      <c r="STG16"/>
      <c r="STH16"/>
      <c r="STI16"/>
      <c r="STJ16"/>
      <c r="STK16"/>
      <c r="STL16"/>
      <c r="STM16"/>
      <c r="STN16"/>
      <c r="STO16"/>
      <c r="STP16"/>
      <c r="STQ16"/>
      <c r="STR16"/>
      <c r="STS16"/>
      <c r="STT16"/>
      <c r="STU16"/>
      <c r="STV16"/>
      <c r="STW16"/>
      <c r="STX16"/>
      <c r="STY16"/>
      <c r="STZ16"/>
      <c r="SUA16"/>
      <c r="SUB16"/>
      <c r="SUC16"/>
      <c r="SUD16"/>
      <c r="SUE16"/>
      <c r="SUF16"/>
      <c r="SUG16"/>
      <c r="SUH16"/>
      <c r="SUI16"/>
      <c r="SUJ16"/>
      <c r="SUK16"/>
      <c r="SUL16"/>
      <c r="SUM16"/>
      <c r="SUN16"/>
      <c r="SUO16"/>
      <c r="SUP16"/>
      <c r="SUQ16"/>
      <c r="SUR16"/>
      <c r="SUS16"/>
      <c r="SUT16"/>
      <c r="SUU16"/>
      <c r="SUV16"/>
      <c r="SUW16"/>
      <c r="SUX16"/>
      <c r="SUY16"/>
      <c r="SUZ16"/>
      <c r="SVA16"/>
      <c r="SVB16"/>
      <c r="SVC16"/>
      <c r="SVD16"/>
      <c r="SVE16"/>
      <c r="SVF16"/>
      <c r="SVG16"/>
      <c r="SVH16"/>
      <c r="SVI16"/>
      <c r="SVJ16"/>
      <c r="SVK16"/>
      <c r="SVL16"/>
      <c r="SVM16"/>
      <c r="SVN16"/>
      <c r="SVO16"/>
      <c r="SVP16"/>
      <c r="SVQ16"/>
      <c r="SVR16"/>
      <c r="SVS16"/>
      <c r="SVT16"/>
      <c r="SVU16"/>
      <c r="SVV16"/>
      <c r="SVW16"/>
      <c r="SVX16"/>
      <c r="SVY16"/>
      <c r="SVZ16"/>
      <c r="SWA16"/>
      <c r="SWB16"/>
      <c r="SWC16"/>
      <c r="SWD16"/>
      <c r="SWE16"/>
      <c r="SWF16"/>
      <c r="SWG16"/>
      <c r="SWH16"/>
      <c r="SWI16"/>
      <c r="SWJ16"/>
      <c r="SWK16"/>
      <c r="SWL16"/>
      <c r="SWM16"/>
      <c r="SWN16"/>
      <c r="SWO16"/>
      <c r="SWP16"/>
      <c r="SWQ16"/>
      <c r="SWR16"/>
      <c r="SWS16"/>
      <c r="SWT16"/>
      <c r="SWU16"/>
      <c r="SWV16"/>
      <c r="SWW16"/>
      <c r="SWX16"/>
      <c r="SWY16"/>
      <c r="SWZ16"/>
      <c r="SXA16"/>
      <c r="SXB16"/>
      <c r="SXC16"/>
      <c r="SXD16"/>
      <c r="SXE16"/>
      <c r="SXF16"/>
      <c r="SXG16"/>
      <c r="SXH16"/>
      <c r="SXI16"/>
      <c r="SXJ16"/>
      <c r="SXK16"/>
      <c r="SXL16"/>
      <c r="SXM16"/>
      <c r="SXN16"/>
      <c r="SXO16"/>
      <c r="SXP16"/>
      <c r="SXQ16"/>
      <c r="SXR16"/>
      <c r="SXS16"/>
      <c r="SXT16"/>
      <c r="SXU16"/>
      <c r="SXV16"/>
      <c r="SXW16"/>
      <c r="SXX16"/>
      <c r="SXY16"/>
      <c r="SXZ16"/>
      <c r="SYA16"/>
      <c r="SYB16"/>
      <c r="SYC16"/>
      <c r="SYD16"/>
      <c r="SYE16"/>
      <c r="SYF16"/>
      <c r="SYG16"/>
      <c r="SYH16"/>
      <c r="SYI16"/>
      <c r="SYJ16"/>
      <c r="SYK16"/>
      <c r="SYL16"/>
      <c r="SYM16"/>
      <c r="SYN16"/>
      <c r="SYO16"/>
      <c r="SYP16"/>
      <c r="SYQ16"/>
      <c r="SYR16"/>
      <c r="SYS16"/>
      <c r="SYT16"/>
      <c r="SYU16"/>
      <c r="SYV16"/>
      <c r="SYW16"/>
      <c r="SYX16"/>
      <c r="SYY16"/>
      <c r="SYZ16"/>
      <c r="SZA16"/>
      <c r="SZB16"/>
      <c r="SZC16"/>
      <c r="SZD16"/>
      <c r="SZE16"/>
      <c r="SZF16"/>
      <c r="SZG16"/>
      <c r="SZH16"/>
      <c r="SZI16"/>
      <c r="SZJ16"/>
      <c r="SZK16"/>
      <c r="SZL16"/>
      <c r="SZM16"/>
      <c r="SZN16"/>
      <c r="SZO16"/>
      <c r="SZP16"/>
      <c r="SZQ16"/>
      <c r="SZR16"/>
      <c r="SZS16"/>
      <c r="SZT16"/>
      <c r="SZU16"/>
      <c r="SZV16"/>
      <c r="SZW16"/>
      <c r="SZX16"/>
      <c r="SZY16"/>
      <c r="SZZ16"/>
      <c r="TAA16"/>
      <c r="TAB16"/>
      <c r="TAC16"/>
      <c r="TAD16"/>
      <c r="TAE16"/>
      <c r="TAF16"/>
      <c r="TAG16"/>
      <c r="TAH16"/>
      <c r="TAI16"/>
      <c r="TAJ16"/>
      <c r="TAK16"/>
      <c r="TAL16"/>
      <c r="TAM16"/>
      <c r="TAN16"/>
      <c r="TAO16"/>
      <c r="TAP16"/>
      <c r="TAQ16"/>
      <c r="TAR16"/>
      <c r="TAS16"/>
      <c r="TAT16"/>
      <c r="TAU16"/>
      <c r="TAV16"/>
      <c r="TAW16"/>
      <c r="TAX16"/>
      <c r="TAY16"/>
      <c r="TAZ16"/>
      <c r="TBA16"/>
      <c r="TBB16"/>
      <c r="TBC16"/>
      <c r="TBD16"/>
      <c r="TBE16"/>
      <c r="TBF16"/>
      <c r="TBG16"/>
      <c r="TBH16"/>
      <c r="TBI16"/>
      <c r="TBJ16"/>
      <c r="TBK16"/>
      <c r="TBL16"/>
      <c r="TBM16"/>
      <c r="TBN16"/>
      <c r="TBO16"/>
      <c r="TBP16"/>
      <c r="TBQ16"/>
      <c r="TBR16"/>
      <c r="TBS16"/>
      <c r="TBT16"/>
      <c r="TBU16"/>
      <c r="TBV16"/>
      <c r="TBW16"/>
      <c r="TBX16"/>
      <c r="TBY16"/>
      <c r="TBZ16"/>
      <c r="TCA16"/>
      <c r="TCB16"/>
      <c r="TCC16"/>
      <c r="TCD16"/>
      <c r="TCE16"/>
      <c r="TCF16"/>
      <c r="TCG16"/>
      <c r="TCH16"/>
      <c r="TCI16"/>
      <c r="TCJ16"/>
      <c r="TCK16"/>
      <c r="TCL16"/>
      <c r="TCM16"/>
      <c r="TCN16"/>
      <c r="TCO16"/>
      <c r="TCP16"/>
      <c r="TCQ16"/>
      <c r="TCR16"/>
      <c r="TCS16"/>
      <c r="TCT16"/>
      <c r="TCU16"/>
      <c r="TCV16"/>
      <c r="TCW16"/>
      <c r="TCX16"/>
      <c r="TCY16"/>
      <c r="TCZ16"/>
      <c r="TDA16"/>
      <c r="TDB16"/>
      <c r="TDC16"/>
      <c r="TDD16"/>
      <c r="TDE16"/>
      <c r="TDF16"/>
      <c r="TDG16"/>
      <c r="TDH16"/>
      <c r="TDI16"/>
      <c r="TDJ16"/>
      <c r="TDK16"/>
      <c r="TDL16"/>
      <c r="TDM16"/>
      <c r="TDN16"/>
      <c r="TDO16"/>
      <c r="TDP16"/>
      <c r="TDQ16"/>
      <c r="TDR16"/>
      <c r="TDS16"/>
      <c r="TDT16"/>
      <c r="TDU16"/>
      <c r="TDV16"/>
      <c r="TDW16"/>
      <c r="TDX16"/>
      <c r="TDY16"/>
      <c r="TDZ16"/>
      <c r="TEA16"/>
      <c r="TEB16"/>
      <c r="TEC16"/>
      <c r="TED16"/>
      <c r="TEE16"/>
      <c r="TEF16"/>
      <c r="TEG16"/>
      <c r="TEH16"/>
      <c r="TEI16"/>
      <c r="TEJ16"/>
      <c r="TEK16"/>
      <c r="TEL16"/>
      <c r="TEM16"/>
      <c r="TEN16"/>
      <c r="TEO16"/>
      <c r="TEP16"/>
      <c r="TEQ16"/>
      <c r="TER16"/>
      <c r="TES16"/>
      <c r="TET16"/>
      <c r="TEU16"/>
      <c r="TEV16"/>
      <c r="TEW16"/>
      <c r="TEX16"/>
      <c r="TEY16"/>
      <c r="TEZ16"/>
      <c r="TFA16"/>
      <c r="TFB16"/>
      <c r="TFC16"/>
      <c r="TFD16"/>
      <c r="TFE16"/>
      <c r="TFF16"/>
      <c r="TFG16"/>
      <c r="TFH16"/>
      <c r="TFI16"/>
      <c r="TFJ16"/>
      <c r="TFK16"/>
      <c r="TFL16"/>
      <c r="TFM16"/>
      <c r="TFN16"/>
      <c r="TFO16"/>
      <c r="TFP16"/>
      <c r="TFQ16"/>
      <c r="TFR16"/>
      <c r="TFS16"/>
      <c r="TFT16"/>
      <c r="TFU16"/>
      <c r="TFV16"/>
      <c r="TFW16"/>
      <c r="TFX16"/>
      <c r="TFY16"/>
      <c r="TFZ16"/>
      <c r="TGA16"/>
      <c r="TGB16"/>
      <c r="TGC16"/>
      <c r="TGD16"/>
      <c r="TGE16"/>
      <c r="TGF16"/>
      <c r="TGG16"/>
      <c r="TGH16"/>
      <c r="TGI16"/>
      <c r="TGJ16"/>
      <c r="TGK16"/>
      <c r="TGL16"/>
      <c r="TGM16"/>
      <c r="TGN16"/>
      <c r="TGO16"/>
      <c r="TGP16"/>
      <c r="TGQ16"/>
      <c r="TGR16"/>
      <c r="TGS16"/>
      <c r="TGT16"/>
      <c r="TGU16"/>
      <c r="TGV16"/>
      <c r="TGW16"/>
      <c r="TGX16"/>
      <c r="TGY16"/>
      <c r="TGZ16"/>
      <c r="THA16"/>
      <c r="THB16"/>
      <c r="THC16"/>
      <c r="THD16"/>
      <c r="THE16"/>
      <c r="THF16"/>
      <c r="THG16"/>
      <c r="THH16"/>
      <c r="THI16"/>
      <c r="THJ16"/>
      <c r="THK16"/>
      <c r="THL16"/>
      <c r="THM16"/>
      <c r="THN16"/>
      <c r="THO16"/>
      <c r="THP16"/>
      <c r="THQ16"/>
      <c r="THR16"/>
      <c r="THS16"/>
      <c r="THT16"/>
      <c r="THU16"/>
      <c r="THV16"/>
      <c r="THW16"/>
      <c r="THX16"/>
      <c r="THY16"/>
      <c r="THZ16"/>
      <c r="TIA16"/>
      <c r="TIB16"/>
      <c r="TIC16"/>
      <c r="TID16"/>
      <c r="TIE16"/>
      <c r="TIF16"/>
      <c r="TIG16"/>
      <c r="TIH16"/>
      <c r="TII16"/>
      <c r="TIJ16"/>
      <c r="TIK16"/>
      <c r="TIL16"/>
      <c r="TIM16"/>
      <c r="TIN16"/>
      <c r="TIO16"/>
      <c r="TIP16"/>
      <c r="TIQ16"/>
      <c r="TIR16"/>
      <c r="TIS16"/>
      <c r="TIT16"/>
      <c r="TIU16"/>
      <c r="TIV16"/>
      <c r="TIW16"/>
      <c r="TIX16"/>
      <c r="TIY16"/>
      <c r="TIZ16"/>
      <c r="TJA16"/>
      <c r="TJB16"/>
      <c r="TJC16"/>
      <c r="TJD16"/>
      <c r="TJE16"/>
      <c r="TJF16"/>
      <c r="TJG16"/>
      <c r="TJH16"/>
      <c r="TJI16"/>
      <c r="TJJ16"/>
      <c r="TJK16"/>
      <c r="TJL16"/>
      <c r="TJM16"/>
      <c r="TJN16"/>
      <c r="TJO16"/>
      <c r="TJP16"/>
      <c r="TJQ16"/>
      <c r="TJR16"/>
      <c r="TJS16"/>
      <c r="TJT16"/>
      <c r="TJU16"/>
      <c r="TJV16"/>
      <c r="TJW16"/>
      <c r="TJX16"/>
      <c r="TJY16"/>
      <c r="TJZ16"/>
      <c r="TKA16"/>
      <c r="TKB16"/>
      <c r="TKC16"/>
      <c r="TKD16"/>
      <c r="TKE16"/>
      <c r="TKF16"/>
      <c r="TKG16"/>
      <c r="TKH16"/>
      <c r="TKI16"/>
      <c r="TKJ16"/>
      <c r="TKK16"/>
      <c r="TKL16"/>
      <c r="TKM16"/>
      <c r="TKN16"/>
      <c r="TKO16"/>
      <c r="TKP16"/>
      <c r="TKQ16"/>
      <c r="TKR16"/>
      <c r="TKS16"/>
      <c r="TKT16"/>
      <c r="TKU16"/>
      <c r="TKV16"/>
      <c r="TKW16"/>
      <c r="TKX16"/>
      <c r="TKY16"/>
      <c r="TKZ16"/>
      <c r="TLA16"/>
      <c r="TLB16"/>
      <c r="TLC16"/>
      <c r="TLD16"/>
      <c r="TLE16"/>
      <c r="TLF16"/>
      <c r="TLG16"/>
      <c r="TLH16"/>
      <c r="TLI16"/>
      <c r="TLJ16"/>
      <c r="TLK16"/>
      <c r="TLL16"/>
      <c r="TLM16"/>
      <c r="TLN16"/>
      <c r="TLO16"/>
      <c r="TLP16"/>
      <c r="TLQ16"/>
      <c r="TLR16"/>
      <c r="TLS16"/>
      <c r="TLT16"/>
      <c r="TLU16"/>
      <c r="TLV16"/>
      <c r="TLW16"/>
      <c r="TLX16"/>
      <c r="TLY16"/>
      <c r="TLZ16"/>
      <c r="TMA16"/>
      <c r="TMB16"/>
      <c r="TMC16"/>
      <c r="TMD16"/>
      <c r="TME16"/>
      <c r="TMF16"/>
      <c r="TMG16"/>
      <c r="TMH16"/>
      <c r="TMI16"/>
      <c r="TMJ16"/>
      <c r="TMK16"/>
      <c r="TML16"/>
      <c r="TMM16"/>
      <c r="TMN16"/>
      <c r="TMO16"/>
      <c r="TMP16"/>
      <c r="TMQ16"/>
      <c r="TMR16"/>
      <c r="TMS16"/>
      <c r="TMT16"/>
      <c r="TMU16"/>
      <c r="TMV16"/>
      <c r="TMW16"/>
      <c r="TMX16"/>
      <c r="TMY16"/>
      <c r="TMZ16"/>
      <c r="TNA16"/>
      <c r="TNB16"/>
      <c r="TNC16"/>
      <c r="TND16"/>
      <c r="TNE16"/>
      <c r="TNF16"/>
      <c r="TNG16"/>
      <c r="TNH16"/>
      <c r="TNI16"/>
      <c r="TNJ16"/>
      <c r="TNK16"/>
      <c r="TNL16"/>
      <c r="TNM16"/>
      <c r="TNN16"/>
      <c r="TNO16"/>
      <c r="TNP16"/>
      <c r="TNQ16"/>
      <c r="TNR16"/>
      <c r="TNS16"/>
      <c r="TNT16"/>
      <c r="TNU16"/>
      <c r="TNV16"/>
      <c r="TNW16"/>
      <c r="TNX16"/>
      <c r="TNY16"/>
      <c r="TNZ16"/>
      <c r="TOA16"/>
      <c r="TOB16"/>
      <c r="TOC16"/>
      <c r="TOD16"/>
      <c r="TOE16"/>
      <c r="TOF16"/>
      <c r="TOG16"/>
      <c r="TOH16"/>
      <c r="TOI16"/>
      <c r="TOJ16"/>
      <c r="TOK16"/>
      <c r="TOL16"/>
      <c r="TOM16"/>
      <c r="TON16"/>
      <c r="TOO16"/>
      <c r="TOP16"/>
      <c r="TOQ16"/>
      <c r="TOR16"/>
      <c r="TOS16"/>
      <c r="TOT16"/>
      <c r="TOU16"/>
      <c r="TOV16"/>
      <c r="TOW16"/>
      <c r="TOX16"/>
      <c r="TOY16"/>
      <c r="TOZ16"/>
      <c r="TPA16"/>
      <c r="TPB16"/>
      <c r="TPC16"/>
      <c r="TPD16"/>
      <c r="TPE16"/>
      <c r="TPF16"/>
      <c r="TPG16"/>
      <c r="TPH16"/>
      <c r="TPI16"/>
      <c r="TPJ16"/>
      <c r="TPK16"/>
      <c r="TPL16"/>
      <c r="TPM16"/>
      <c r="TPN16"/>
      <c r="TPO16"/>
      <c r="TPP16"/>
      <c r="TPQ16"/>
      <c r="TPR16"/>
      <c r="TPS16"/>
      <c r="TPT16"/>
      <c r="TPU16"/>
      <c r="TPV16"/>
      <c r="TPW16"/>
      <c r="TPX16"/>
      <c r="TPY16"/>
      <c r="TPZ16"/>
      <c r="TQA16"/>
      <c r="TQB16"/>
      <c r="TQC16"/>
      <c r="TQD16"/>
      <c r="TQE16"/>
      <c r="TQF16"/>
      <c r="TQG16"/>
      <c r="TQH16"/>
      <c r="TQI16"/>
      <c r="TQJ16"/>
      <c r="TQK16"/>
      <c r="TQL16"/>
      <c r="TQM16"/>
      <c r="TQN16"/>
      <c r="TQO16"/>
      <c r="TQP16"/>
      <c r="TQQ16"/>
      <c r="TQR16"/>
      <c r="TQS16"/>
      <c r="TQT16"/>
      <c r="TQU16"/>
      <c r="TQV16"/>
      <c r="TQW16"/>
      <c r="TQX16"/>
      <c r="TQY16"/>
      <c r="TQZ16"/>
      <c r="TRA16"/>
      <c r="TRB16"/>
      <c r="TRC16"/>
      <c r="TRD16"/>
      <c r="TRE16"/>
      <c r="TRF16"/>
      <c r="TRG16"/>
      <c r="TRH16"/>
      <c r="TRI16"/>
      <c r="TRJ16"/>
      <c r="TRK16"/>
      <c r="TRL16"/>
      <c r="TRM16"/>
      <c r="TRN16"/>
      <c r="TRO16"/>
      <c r="TRP16"/>
      <c r="TRQ16"/>
      <c r="TRR16"/>
      <c r="TRS16"/>
      <c r="TRT16"/>
      <c r="TRU16"/>
      <c r="TRV16"/>
      <c r="TRW16"/>
      <c r="TRX16"/>
      <c r="TRY16"/>
      <c r="TRZ16"/>
      <c r="TSA16"/>
      <c r="TSB16"/>
      <c r="TSC16"/>
      <c r="TSD16"/>
      <c r="TSE16"/>
      <c r="TSF16"/>
      <c r="TSG16"/>
      <c r="TSH16"/>
      <c r="TSI16"/>
      <c r="TSJ16"/>
      <c r="TSK16"/>
      <c r="TSL16"/>
      <c r="TSM16"/>
      <c r="TSN16"/>
      <c r="TSO16"/>
      <c r="TSP16"/>
      <c r="TSQ16"/>
      <c r="TSR16"/>
      <c r="TSS16"/>
      <c r="TST16"/>
      <c r="TSU16"/>
      <c r="TSV16"/>
      <c r="TSW16"/>
      <c r="TSX16"/>
      <c r="TSY16"/>
      <c r="TSZ16"/>
      <c r="TTA16"/>
      <c r="TTB16"/>
      <c r="TTC16"/>
      <c r="TTD16"/>
      <c r="TTE16"/>
      <c r="TTF16"/>
      <c r="TTG16"/>
      <c r="TTH16"/>
      <c r="TTI16"/>
      <c r="TTJ16"/>
      <c r="TTK16"/>
      <c r="TTL16"/>
      <c r="TTM16"/>
      <c r="TTN16"/>
      <c r="TTO16"/>
      <c r="TTP16"/>
      <c r="TTQ16"/>
      <c r="TTR16"/>
      <c r="TTS16"/>
      <c r="TTT16"/>
      <c r="TTU16"/>
      <c r="TTV16"/>
      <c r="TTW16"/>
      <c r="TTX16"/>
      <c r="TTY16"/>
      <c r="TTZ16"/>
      <c r="TUA16"/>
      <c r="TUB16"/>
      <c r="TUC16"/>
      <c r="TUD16"/>
      <c r="TUE16"/>
      <c r="TUF16"/>
      <c r="TUG16"/>
      <c r="TUH16"/>
      <c r="TUI16"/>
      <c r="TUJ16"/>
      <c r="TUK16"/>
      <c r="TUL16"/>
      <c r="TUM16"/>
      <c r="TUN16"/>
      <c r="TUO16"/>
      <c r="TUP16"/>
      <c r="TUQ16"/>
      <c r="TUR16"/>
      <c r="TUS16"/>
      <c r="TUT16"/>
      <c r="TUU16"/>
      <c r="TUV16"/>
      <c r="TUW16"/>
      <c r="TUX16"/>
      <c r="TUY16"/>
      <c r="TUZ16"/>
      <c r="TVA16"/>
      <c r="TVB16"/>
      <c r="TVC16"/>
      <c r="TVD16"/>
      <c r="TVE16"/>
      <c r="TVF16"/>
      <c r="TVG16"/>
      <c r="TVH16"/>
      <c r="TVI16"/>
      <c r="TVJ16"/>
      <c r="TVK16"/>
      <c r="TVL16"/>
      <c r="TVM16"/>
      <c r="TVN16"/>
      <c r="TVO16"/>
      <c r="TVP16"/>
      <c r="TVQ16"/>
      <c r="TVR16"/>
      <c r="TVS16"/>
      <c r="TVT16"/>
      <c r="TVU16"/>
      <c r="TVV16"/>
      <c r="TVW16"/>
      <c r="TVX16"/>
      <c r="TVY16"/>
      <c r="TVZ16"/>
      <c r="TWA16"/>
      <c r="TWB16"/>
      <c r="TWC16"/>
      <c r="TWD16"/>
      <c r="TWE16"/>
      <c r="TWF16"/>
      <c r="TWG16"/>
      <c r="TWH16"/>
      <c r="TWI16"/>
      <c r="TWJ16"/>
      <c r="TWK16"/>
      <c r="TWL16"/>
      <c r="TWM16"/>
      <c r="TWN16"/>
      <c r="TWO16"/>
      <c r="TWP16"/>
      <c r="TWQ16"/>
      <c r="TWR16"/>
      <c r="TWS16"/>
      <c r="TWT16"/>
      <c r="TWU16"/>
      <c r="TWV16"/>
      <c r="TWW16"/>
      <c r="TWX16"/>
      <c r="TWY16"/>
      <c r="TWZ16"/>
      <c r="TXA16"/>
      <c r="TXB16"/>
      <c r="TXC16"/>
      <c r="TXD16"/>
      <c r="TXE16"/>
      <c r="TXF16"/>
      <c r="TXG16"/>
      <c r="TXH16"/>
      <c r="TXI16"/>
      <c r="TXJ16"/>
      <c r="TXK16"/>
      <c r="TXL16"/>
      <c r="TXM16"/>
      <c r="TXN16"/>
      <c r="TXO16"/>
      <c r="TXP16"/>
      <c r="TXQ16"/>
      <c r="TXR16"/>
      <c r="TXS16"/>
      <c r="TXT16"/>
      <c r="TXU16"/>
      <c r="TXV16"/>
      <c r="TXW16"/>
      <c r="TXX16"/>
      <c r="TXY16"/>
      <c r="TXZ16"/>
      <c r="TYA16"/>
      <c r="TYB16"/>
      <c r="TYC16"/>
      <c r="TYD16"/>
      <c r="TYE16"/>
      <c r="TYF16"/>
      <c r="TYG16"/>
      <c r="TYH16"/>
      <c r="TYI16"/>
      <c r="TYJ16"/>
      <c r="TYK16"/>
      <c r="TYL16"/>
      <c r="TYM16"/>
      <c r="TYN16"/>
      <c r="TYO16"/>
      <c r="TYP16"/>
      <c r="TYQ16"/>
      <c r="TYR16"/>
      <c r="TYS16"/>
      <c r="TYT16"/>
      <c r="TYU16"/>
      <c r="TYV16"/>
      <c r="TYW16"/>
      <c r="TYX16"/>
      <c r="TYY16"/>
      <c r="TYZ16"/>
      <c r="TZA16"/>
      <c r="TZB16"/>
      <c r="TZC16"/>
      <c r="TZD16"/>
      <c r="TZE16"/>
      <c r="TZF16"/>
      <c r="TZG16"/>
      <c r="TZH16"/>
      <c r="TZI16"/>
      <c r="TZJ16"/>
      <c r="TZK16"/>
      <c r="TZL16"/>
      <c r="TZM16"/>
      <c r="TZN16"/>
      <c r="TZO16"/>
      <c r="TZP16"/>
      <c r="TZQ16"/>
      <c r="TZR16"/>
      <c r="TZS16"/>
      <c r="TZT16"/>
      <c r="TZU16"/>
      <c r="TZV16"/>
      <c r="TZW16"/>
      <c r="TZX16"/>
      <c r="TZY16"/>
      <c r="TZZ16"/>
      <c r="UAA16"/>
      <c r="UAB16"/>
      <c r="UAC16"/>
      <c r="UAD16"/>
      <c r="UAE16"/>
      <c r="UAF16"/>
      <c r="UAG16"/>
      <c r="UAH16"/>
      <c r="UAI16"/>
      <c r="UAJ16"/>
      <c r="UAK16"/>
      <c r="UAL16"/>
      <c r="UAM16"/>
      <c r="UAN16"/>
      <c r="UAO16"/>
      <c r="UAP16"/>
      <c r="UAQ16"/>
      <c r="UAR16"/>
      <c r="UAS16"/>
      <c r="UAT16"/>
      <c r="UAU16"/>
      <c r="UAV16"/>
      <c r="UAW16"/>
      <c r="UAX16"/>
      <c r="UAY16"/>
      <c r="UAZ16"/>
      <c r="UBA16"/>
      <c r="UBB16"/>
      <c r="UBC16"/>
      <c r="UBD16"/>
      <c r="UBE16"/>
      <c r="UBF16"/>
      <c r="UBG16"/>
      <c r="UBH16"/>
      <c r="UBI16"/>
      <c r="UBJ16"/>
      <c r="UBK16"/>
      <c r="UBL16"/>
      <c r="UBM16"/>
      <c r="UBN16"/>
      <c r="UBO16"/>
      <c r="UBP16"/>
      <c r="UBQ16"/>
      <c r="UBR16"/>
      <c r="UBS16"/>
      <c r="UBT16"/>
      <c r="UBU16"/>
      <c r="UBV16"/>
      <c r="UBW16"/>
      <c r="UBX16"/>
      <c r="UBY16"/>
      <c r="UBZ16"/>
      <c r="UCA16"/>
      <c r="UCB16"/>
      <c r="UCC16"/>
      <c r="UCD16"/>
      <c r="UCE16"/>
      <c r="UCF16"/>
      <c r="UCG16"/>
      <c r="UCH16"/>
      <c r="UCI16"/>
      <c r="UCJ16"/>
      <c r="UCK16"/>
      <c r="UCL16"/>
      <c r="UCM16"/>
      <c r="UCN16"/>
      <c r="UCO16"/>
      <c r="UCP16"/>
      <c r="UCQ16"/>
      <c r="UCR16"/>
      <c r="UCS16"/>
      <c r="UCT16"/>
      <c r="UCU16"/>
      <c r="UCV16"/>
      <c r="UCW16"/>
      <c r="UCX16"/>
      <c r="UCY16"/>
      <c r="UCZ16"/>
      <c r="UDA16"/>
      <c r="UDB16"/>
      <c r="UDC16"/>
      <c r="UDD16"/>
      <c r="UDE16"/>
      <c r="UDF16"/>
      <c r="UDG16"/>
      <c r="UDH16"/>
      <c r="UDI16"/>
      <c r="UDJ16"/>
      <c r="UDK16"/>
      <c r="UDL16"/>
      <c r="UDM16"/>
      <c r="UDN16"/>
      <c r="UDO16"/>
      <c r="UDP16"/>
      <c r="UDQ16"/>
      <c r="UDR16"/>
      <c r="UDS16"/>
      <c r="UDT16"/>
      <c r="UDU16"/>
      <c r="UDV16"/>
      <c r="UDW16"/>
      <c r="UDX16"/>
      <c r="UDY16"/>
      <c r="UDZ16"/>
      <c r="UEA16"/>
      <c r="UEB16"/>
      <c r="UEC16"/>
      <c r="UED16"/>
      <c r="UEE16"/>
      <c r="UEF16"/>
      <c r="UEG16"/>
      <c r="UEH16"/>
      <c r="UEI16"/>
      <c r="UEJ16"/>
      <c r="UEK16"/>
      <c r="UEL16"/>
      <c r="UEM16"/>
      <c r="UEN16"/>
      <c r="UEO16"/>
      <c r="UEP16"/>
      <c r="UEQ16"/>
      <c r="UER16"/>
      <c r="UES16"/>
      <c r="UET16"/>
      <c r="UEU16"/>
      <c r="UEV16"/>
      <c r="UEW16"/>
      <c r="UEX16"/>
      <c r="UEY16"/>
      <c r="UEZ16"/>
      <c r="UFA16"/>
      <c r="UFB16"/>
      <c r="UFC16"/>
      <c r="UFD16"/>
      <c r="UFE16"/>
      <c r="UFF16"/>
      <c r="UFG16"/>
      <c r="UFH16"/>
      <c r="UFI16"/>
      <c r="UFJ16"/>
      <c r="UFK16"/>
      <c r="UFL16"/>
      <c r="UFM16"/>
      <c r="UFN16"/>
      <c r="UFO16"/>
      <c r="UFP16"/>
      <c r="UFQ16"/>
      <c r="UFR16"/>
      <c r="UFS16"/>
      <c r="UFT16"/>
      <c r="UFU16"/>
      <c r="UFV16"/>
      <c r="UFW16"/>
      <c r="UFX16"/>
      <c r="UFY16"/>
      <c r="UFZ16"/>
      <c r="UGA16"/>
      <c r="UGB16"/>
      <c r="UGC16"/>
      <c r="UGD16"/>
      <c r="UGE16"/>
      <c r="UGF16"/>
      <c r="UGG16"/>
      <c r="UGH16"/>
      <c r="UGI16"/>
      <c r="UGJ16"/>
      <c r="UGK16"/>
      <c r="UGL16"/>
      <c r="UGM16"/>
      <c r="UGN16"/>
      <c r="UGO16"/>
      <c r="UGP16"/>
      <c r="UGQ16"/>
      <c r="UGR16"/>
      <c r="UGS16"/>
      <c r="UGT16"/>
      <c r="UGU16"/>
      <c r="UGV16"/>
      <c r="UGW16"/>
      <c r="UGX16"/>
      <c r="UGY16"/>
      <c r="UGZ16"/>
      <c r="UHA16"/>
      <c r="UHB16"/>
      <c r="UHC16"/>
      <c r="UHD16"/>
      <c r="UHE16"/>
      <c r="UHF16"/>
      <c r="UHG16"/>
      <c r="UHH16"/>
      <c r="UHI16"/>
      <c r="UHJ16"/>
      <c r="UHK16"/>
      <c r="UHL16"/>
      <c r="UHM16"/>
      <c r="UHN16"/>
      <c r="UHO16"/>
      <c r="UHP16"/>
      <c r="UHQ16"/>
      <c r="UHR16"/>
      <c r="UHS16"/>
      <c r="UHT16"/>
      <c r="UHU16"/>
      <c r="UHV16"/>
      <c r="UHW16"/>
      <c r="UHX16"/>
      <c r="UHY16"/>
      <c r="UHZ16"/>
      <c r="UIA16"/>
      <c r="UIB16"/>
      <c r="UIC16"/>
      <c r="UID16"/>
      <c r="UIE16"/>
      <c r="UIF16"/>
      <c r="UIG16"/>
      <c r="UIH16"/>
      <c r="UII16"/>
      <c r="UIJ16"/>
      <c r="UIK16"/>
      <c r="UIL16"/>
      <c r="UIM16"/>
      <c r="UIN16"/>
      <c r="UIO16"/>
      <c r="UIP16"/>
      <c r="UIQ16"/>
      <c r="UIR16"/>
      <c r="UIS16"/>
      <c r="UIT16"/>
      <c r="UIU16"/>
      <c r="UIV16"/>
      <c r="UIW16"/>
      <c r="UIX16"/>
      <c r="UIY16"/>
      <c r="UIZ16"/>
      <c r="UJA16"/>
      <c r="UJB16"/>
      <c r="UJC16"/>
      <c r="UJD16"/>
      <c r="UJE16"/>
      <c r="UJF16"/>
      <c r="UJG16"/>
      <c r="UJH16"/>
      <c r="UJI16"/>
      <c r="UJJ16"/>
      <c r="UJK16"/>
      <c r="UJL16"/>
      <c r="UJM16"/>
      <c r="UJN16"/>
      <c r="UJO16"/>
      <c r="UJP16"/>
      <c r="UJQ16"/>
      <c r="UJR16"/>
      <c r="UJS16"/>
      <c r="UJT16"/>
      <c r="UJU16"/>
      <c r="UJV16"/>
      <c r="UJW16"/>
      <c r="UJX16"/>
      <c r="UJY16"/>
      <c r="UJZ16"/>
      <c r="UKA16"/>
      <c r="UKB16"/>
      <c r="UKC16"/>
      <c r="UKD16"/>
      <c r="UKE16"/>
      <c r="UKF16"/>
      <c r="UKG16"/>
      <c r="UKH16"/>
      <c r="UKI16"/>
      <c r="UKJ16"/>
      <c r="UKK16"/>
      <c r="UKL16"/>
      <c r="UKM16"/>
      <c r="UKN16"/>
      <c r="UKO16"/>
      <c r="UKP16"/>
      <c r="UKQ16"/>
      <c r="UKR16"/>
      <c r="UKS16"/>
      <c r="UKT16"/>
      <c r="UKU16"/>
      <c r="UKV16"/>
      <c r="UKW16"/>
      <c r="UKX16"/>
      <c r="UKY16"/>
      <c r="UKZ16"/>
      <c r="ULA16"/>
      <c r="ULB16"/>
      <c r="ULC16"/>
      <c r="ULD16"/>
      <c r="ULE16"/>
      <c r="ULF16"/>
      <c r="ULG16"/>
      <c r="ULH16"/>
      <c r="ULI16"/>
      <c r="ULJ16"/>
      <c r="ULK16"/>
      <c r="ULL16"/>
      <c r="ULM16"/>
      <c r="ULN16"/>
      <c r="ULO16"/>
      <c r="ULP16"/>
      <c r="ULQ16"/>
      <c r="ULR16"/>
      <c r="ULS16"/>
      <c r="ULT16"/>
      <c r="ULU16"/>
      <c r="ULV16"/>
      <c r="ULW16"/>
      <c r="ULX16"/>
      <c r="ULY16"/>
      <c r="ULZ16"/>
      <c r="UMA16"/>
      <c r="UMB16"/>
      <c r="UMC16"/>
      <c r="UMD16"/>
      <c r="UME16"/>
      <c r="UMF16"/>
      <c r="UMG16"/>
      <c r="UMH16"/>
      <c r="UMI16"/>
      <c r="UMJ16"/>
      <c r="UMK16"/>
      <c r="UML16"/>
      <c r="UMM16"/>
      <c r="UMN16"/>
      <c r="UMO16"/>
      <c r="UMP16"/>
      <c r="UMQ16"/>
      <c r="UMR16"/>
      <c r="UMS16"/>
      <c r="UMT16"/>
      <c r="UMU16"/>
      <c r="UMV16"/>
      <c r="UMW16"/>
      <c r="UMX16"/>
      <c r="UMY16"/>
      <c r="UMZ16"/>
      <c r="UNA16"/>
      <c r="UNB16"/>
      <c r="UNC16"/>
      <c r="UND16"/>
      <c r="UNE16"/>
      <c r="UNF16"/>
      <c r="UNG16"/>
      <c r="UNH16"/>
      <c r="UNI16"/>
      <c r="UNJ16"/>
      <c r="UNK16"/>
      <c r="UNL16"/>
      <c r="UNM16"/>
      <c r="UNN16"/>
      <c r="UNO16"/>
      <c r="UNP16"/>
      <c r="UNQ16"/>
      <c r="UNR16"/>
      <c r="UNS16"/>
      <c r="UNT16"/>
      <c r="UNU16"/>
      <c r="UNV16"/>
      <c r="UNW16"/>
      <c r="UNX16"/>
      <c r="UNY16"/>
      <c r="UNZ16"/>
      <c r="UOA16"/>
      <c r="UOB16"/>
      <c r="UOC16"/>
      <c r="UOD16"/>
      <c r="UOE16"/>
      <c r="UOF16"/>
      <c r="UOG16"/>
      <c r="UOH16"/>
      <c r="UOI16"/>
      <c r="UOJ16"/>
      <c r="UOK16"/>
      <c r="UOL16"/>
      <c r="UOM16"/>
      <c r="UON16"/>
      <c r="UOO16"/>
      <c r="UOP16"/>
      <c r="UOQ16"/>
      <c r="UOR16"/>
      <c r="UOS16"/>
      <c r="UOT16"/>
      <c r="UOU16"/>
      <c r="UOV16"/>
      <c r="UOW16"/>
      <c r="UOX16"/>
      <c r="UOY16"/>
      <c r="UOZ16"/>
      <c r="UPA16"/>
      <c r="UPB16"/>
      <c r="UPC16"/>
      <c r="UPD16"/>
      <c r="UPE16"/>
      <c r="UPF16"/>
      <c r="UPG16"/>
      <c r="UPH16"/>
      <c r="UPI16"/>
      <c r="UPJ16"/>
      <c r="UPK16"/>
      <c r="UPL16"/>
      <c r="UPM16"/>
      <c r="UPN16"/>
      <c r="UPO16"/>
      <c r="UPP16"/>
      <c r="UPQ16"/>
      <c r="UPR16"/>
      <c r="UPS16"/>
      <c r="UPT16"/>
      <c r="UPU16"/>
      <c r="UPV16"/>
      <c r="UPW16"/>
      <c r="UPX16"/>
      <c r="UPY16"/>
      <c r="UPZ16"/>
      <c r="UQA16"/>
      <c r="UQB16"/>
      <c r="UQC16"/>
      <c r="UQD16"/>
      <c r="UQE16"/>
      <c r="UQF16"/>
      <c r="UQG16"/>
      <c r="UQH16"/>
      <c r="UQI16"/>
      <c r="UQJ16"/>
      <c r="UQK16"/>
      <c r="UQL16"/>
      <c r="UQM16"/>
      <c r="UQN16"/>
      <c r="UQO16"/>
      <c r="UQP16"/>
      <c r="UQQ16"/>
      <c r="UQR16"/>
      <c r="UQS16"/>
      <c r="UQT16"/>
      <c r="UQU16"/>
      <c r="UQV16"/>
      <c r="UQW16"/>
      <c r="UQX16"/>
      <c r="UQY16"/>
      <c r="UQZ16"/>
      <c r="URA16"/>
      <c r="URB16"/>
      <c r="URC16"/>
      <c r="URD16"/>
      <c r="URE16"/>
      <c r="URF16"/>
      <c r="URG16"/>
      <c r="URH16"/>
      <c r="URI16"/>
      <c r="URJ16"/>
      <c r="URK16"/>
      <c r="URL16"/>
      <c r="URM16"/>
      <c r="URN16"/>
      <c r="URO16"/>
      <c r="URP16"/>
      <c r="URQ16"/>
      <c r="URR16"/>
      <c r="URS16"/>
      <c r="URT16"/>
      <c r="URU16"/>
      <c r="URV16"/>
      <c r="URW16"/>
      <c r="URX16"/>
      <c r="URY16"/>
      <c r="URZ16"/>
      <c r="USA16"/>
      <c r="USB16"/>
      <c r="USC16"/>
      <c r="USD16"/>
      <c r="USE16"/>
      <c r="USF16"/>
      <c r="USG16"/>
      <c r="USH16"/>
      <c r="USI16"/>
      <c r="USJ16"/>
      <c r="USK16"/>
      <c r="USL16"/>
      <c r="USM16"/>
      <c r="USN16"/>
      <c r="USO16"/>
      <c r="USP16"/>
      <c r="USQ16"/>
      <c r="USR16"/>
      <c r="USS16"/>
      <c r="UST16"/>
      <c r="USU16"/>
      <c r="USV16"/>
      <c r="USW16"/>
      <c r="USX16"/>
      <c r="USY16"/>
      <c r="USZ16"/>
      <c r="UTA16"/>
      <c r="UTB16"/>
      <c r="UTC16"/>
      <c r="UTD16"/>
      <c r="UTE16"/>
      <c r="UTF16"/>
      <c r="UTG16"/>
      <c r="UTH16"/>
      <c r="UTI16"/>
      <c r="UTJ16"/>
      <c r="UTK16"/>
      <c r="UTL16"/>
      <c r="UTM16"/>
      <c r="UTN16"/>
      <c r="UTO16"/>
      <c r="UTP16"/>
      <c r="UTQ16"/>
      <c r="UTR16"/>
      <c r="UTS16"/>
      <c r="UTT16"/>
      <c r="UTU16"/>
      <c r="UTV16"/>
      <c r="UTW16"/>
      <c r="UTX16"/>
      <c r="UTY16"/>
      <c r="UTZ16"/>
      <c r="UUA16"/>
      <c r="UUB16"/>
      <c r="UUC16"/>
      <c r="UUD16"/>
      <c r="UUE16"/>
      <c r="UUF16"/>
      <c r="UUG16"/>
      <c r="UUH16"/>
      <c r="UUI16"/>
      <c r="UUJ16"/>
      <c r="UUK16"/>
      <c r="UUL16"/>
      <c r="UUM16"/>
      <c r="UUN16"/>
      <c r="UUO16"/>
      <c r="UUP16"/>
      <c r="UUQ16"/>
      <c r="UUR16"/>
      <c r="UUS16"/>
      <c r="UUT16"/>
      <c r="UUU16"/>
      <c r="UUV16"/>
      <c r="UUW16"/>
      <c r="UUX16"/>
      <c r="UUY16"/>
      <c r="UUZ16"/>
      <c r="UVA16"/>
      <c r="UVB16"/>
      <c r="UVC16"/>
      <c r="UVD16"/>
      <c r="UVE16"/>
      <c r="UVF16"/>
      <c r="UVG16"/>
      <c r="UVH16"/>
      <c r="UVI16"/>
      <c r="UVJ16"/>
      <c r="UVK16"/>
      <c r="UVL16"/>
      <c r="UVM16"/>
      <c r="UVN16"/>
      <c r="UVO16"/>
      <c r="UVP16"/>
      <c r="UVQ16"/>
      <c r="UVR16"/>
      <c r="UVS16"/>
      <c r="UVT16"/>
      <c r="UVU16"/>
      <c r="UVV16"/>
      <c r="UVW16"/>
      <c r="UVX16"/>
      <c r="UVY16"/>
      <c r="UVZ16"/>
      <c r="UWA16"/>
      <c r="UWB16"/>
      <c r="UWC16"/>
      <c r="UWD16"/>
      <c r="UWE16"/>
      <c r="UWF16"/>
      <c r="UWG16"/>
      <c r="UWH16"/>
      <c r="UWI16"/>
      <c r="UWJ16"/>
      <c r="UWK16"/>
      <c r="UWL16"/>
      <c r="UWM16"/>
      <c r="UWN16"/>
      <c r="UWO16"/>
      <c r="UWP16"/>
      <c r="UWQ16"/>
      <c r="UWR16"/>
      <c r="UWS16"/>
      <c r="UWT16"/>
      <c r="UWU16"/>
      <c r="UWV16"/>
      <c r="UWW16"/>
      <c r="UWX16"/>
      <c r="UWY16"/>
      <c r="UWZ16"/>
      <c r="UXA16"/>
      <c r="UXB16"/>
      <c r="UXC16"/>
      <c r="UXD16"/>
      <c r="UXE16"/>
      <c r="UXF16"/>
      <c r="UXG16"/>
      <c r="UXH16"/>
      <c r="UXI16"/>
      <c r="UXJ16"/>
      <c r="UXK16"/>
      <c r="UXL16"/>
      <c r="UXM16"/>
      <c r="UXN16"/>
      <c r="UXO16"/>
      <c r="UXP16"/>
      <c r="UXQ16"/>
      <c r="UXR16"/>
      <c r="UXS16"/>
      <c r="UXT16"/>
      <c r="UXU16"/>
      <c r="UXV16"/>
      <c r="UXW16"/>
      <c r="UXX16"/>
      <c r="UXY16"/>
      <c r="UXZ16"/>
      <c r="UYA16"/>
      <c r="UYB16"/>
      <c r="UYC16"/>
      <c r="UYD16"/>
      <c r="UYE16"/>
      <c r="UYF16"/>
      <c r="UYG16"/>
      <c r="UYH16"/>
      <c r="UYI16"/>
      <c r="UYJ16"/>
      <c r="UYK16"/>
      <c r="UYL16"/>
      <c r="UYM16"/>
      <c r="UYN16"/>
      <c r="UYO16"/>
      <c r="UYP16"/>
      <c r="UYQ16"/>
      <c r="UYR16"/>
      <c r="UYS16"/>
      <c r="UYT16"/>
      <c r="UYU16"/>
      <c r="UYV16"/>
      <c r="UYW16"/>
      <c r="UYX16"/>
      <c r="UYY16"/>
      <c r="UYZ16"/>
      <c r="UZA16"/>
      <c r="UZB16"/>
      <c r="UZC16"/>
      <c r="UZD16"/>
      <c r="UZE16"/>
      <c r="UZF16"/>
      <c r="UZG16"/>
      <c r="UZH16"/>
      <c r="UZI16"/>
      <c r="UZJ16"/>
      <c r="UZK16"/>
      <c r="UZL16"/>
      <c r="UZM16"/>
      <c r="UZN16"/>
      <c r="UZO16"/>
      <c r="UZP16"/>
      <c r="UZQ16"/>
      <c r="UZR16"/>
      <c r="UZS16"/>
      <c r="UZT16"/>
      <c r="UZU16"/>
      <c r="UZV16"/>
      <c r="UZW16"/>
      <c r="UZX16"/>
      <c r="UZY16"/>
      <c r="UZZ16"/>
      <c r="VAA16"/>
      <c r="VAB16"/>
      <c r="VAC16"/>
      <c r="VAD16"/>
      <c r="VAE16"/>
      <c r="VAF16"/>
      <c r="VAG16"/>
      <c r="VAH16"/>
      <c r="VAI16"/>
      <c r="VAJ16"/>
      <c r="VAK16"/>
      <c r="VAL16"/>
      <c r="VAM16"/>
      <c r="VAN16"/>
      <c r="VAO16"/>
      <c r="VAP16"/>
      <c r="VAQ16"/>
      <c r="VAR16"/>
      <c r="VAS16"/>
      <c r="VAT16"/>
      <c r="VAU16"/>
      <c r="VAV16"/>
      <c r="VAW16"/>
      <c r="VAX16"/>
      <c r="VAY16"/>
      <c r="VAZ16"/>
      <c r="VBA16"/>
      <c r="VBB16"/>
      <c r="VBC16"/>
      <c r="VBD16"/>
      <c r="VBE16"/>
      <c r="VBF16"/>
      <c r="VBG16"/>
      <c r="VBH16"/>
      <c r="VBI16"/>
      <c r="VBJ16"/>
      <c r="VBK16"/>
      <c r="VBL16"/>
      <c r="VBM16"/>
      <c r="VBN16"/>
      <c r="VBO16"/>
      <c r="VBP16"/>
      <c r="VBQ16"/>
      <c r="VBR16"/>
      <c r="VBS16"/>
      <c r="VBT16"/>
      <c r="VBU16"/>
      <c r="VBV16"/>
      <c r="VBW16"/>
      <c r="VBX16"/>
      <c r="VBY16"/>
      <c r="VBZ16"/>
      <c r="VCA16"/>
      <c r="VCB16"/>
      <c r="VCC16"/>
      <c r="VCD16"/>
      <c r="VCE16"/>
      <c r="VCF16"/>
      <c r="VCG16"/>
      <c r="VCH16"/>
      <c r="VCI16"/>
      <c r="VCJ16"/>
      <c r="VCK16"/>
      <c r="VCL16"/>
      <c r="VCM16"/>
      <c r="VCN16"/>
      <c r="VCO16"/>
      <c r="VCP16"/>
      <c r="VCQ16"/>
      <c r="VCR16"/>
      <c r="VCS16"/>
      <c r="VCT16"/>
      <c r="VCU16"/>
      <c r="VCV16"/>
      <c r="VCW16"/>
      <c r="VCX16"/>
      <c r="VCY16"/>
      <c r="VCZ16"/>
      <c r="VDA16"/>
      <c r="VDB16"/>
      <c r="VDC16"/>
      <c r="VDD16"/>
      <c r="VDE16"/>
      <c r="VDF16"/>
      <c r="VDG16"/>
      <c r="VDH16"/>
      <c r="VDI16"/>
      <c r="VDJ16"/>
      <c r="VDK16"/>
      <c r="VDL16"/>
      <c r="VDM16"/>
      <c r="VDN16"/>
      <c r="VDO16"/>
      <c r="VDP16"/>
      <c r="VDQ16"/>
      <c r="VDR16"/>
      <c r="VDS16"/>
      <c r="VDT16"/>
      <c r="VDU16"/>
      <c r="VDV16"/>
      <c r="VDW16"/>
      <c r="VDX16"/>
      <c r="VDY16"/>
      <c r="VDZ16"/>
      <c r="VEA16"/>
      <c r="VEB16"/>
      <c r="VEC16"/>
      <c r="VED16"/>
      <c r="VEE16"/>
      <c r="VEF16"/>
      <c r="VEG16"/>
      <c r="VEH16"/>
      <c r="VEI16"/>
      <c r="VEJ16"/>
      <c r="VEK16"/>
      <c r="VEL16"/>
      <c r="VEM16"/>
      <c r="VEN16"/>
      <c r="VEO16"/>
      <c r="VEP16"/>
      <c r="VEQ16"/>
      <c r="VER16"/>
      <c r="VES16"/>
      <c r="VET16"/>
      <c r="VEU16"/>
      <c r="VEV16"/>
      <c r="VEW16"/>
      <c r="VEX16"/>
      <c r="VEY16"/>
      <c r="VEZ16"/>
      <c r="VFA16"/>
      <c r="VFB16"/>
      <c r="VFC16"/>
      <c r="VFD16"/>
      <c r="VFE16"/>
      <c r="VFF16"/>
      <c r="VFG16"/>
      <c r="VFH16"/>
      <c r="VFI16"/>
      <c r="VFJ16"/>
      <c r="VFK16"/>
      <c r="VFL16"/>
      <c r="VFM16"/>
      <c r="VFN16"/>
      <c r="VFO16"/>
      <c r="VFP16"/>
      <c r="VFQ16"/>
      <c r="VFR16"/>
      <c r="VFS16"/>
      <c r="VFT16"/>
      <c r="VFU16"/>
      <c r="VFV16"/>
      <c r="VFW16"/>
      <c r="VFX16"/>
      <c r="VFY16"/>
      <c r="VFZ16"/>
      <c r="VGA16"/>
      <c r="VGB16"/>
      <c r="VGC16"/>
      <c r="VGD16"/>
      <c r="VGE16"/>
      <c r="VGF16"/>
      <c r="VGG16"/>
      <c r="VGH16"/>
      <c r="VGI16"/>
      <c r="VGJ16"/>
      <c r="VGK16"/>
      <c r="VGL16"/>
      <c r="VGM16"/>
      <c r="VGN16"/>
      <c r="VGO16"/>
      <c r="VGP16"/>
      <c r="VGQ16"/>
      <c r="VGR16"/>
      <c r="VGS16"/>
      <c r="VGT16"/>
      <c r="VGU16"/>
      <c r="VGV16"/>
      <c r="VGW16"/>
      <c r="VGX16"/>
      <c r="VGY16"/>
      <c r="VGZ16"/>
      <c r="VHA16"/>
      <c r="VHB16"/>
      <c r="VHC16"/>
      <c r="VHD16"/>
      <c r="VHE16"/>
      <c r="VHF16"/>
      <c r="VHG16"/>
      <c r="VHH16"/>
      <c r="VHI16"/>
      <c r="VHJ16"/>
      <c r="VHK16"/>
      <c r="VHL16"/>
      <c r="VHM16"/>
      <c r="VHN16"/>
      <c r="VHO16"/>
      <c r="VHP16"/>
      <c r="VHQ16"/>
      <c r="VHR16"/>
      <c r="VHS16"/>
      <c r="VHT16"/>
      <c r="VHU16"/>
      <c r="VHV16"/>
      <c r="VHW16"/>
      <c r="VHX16"/>
      <c r="VHY16"/>
      <c r="VHZ16"/>
      <c r="VIA16"/>
      <c r="VIB16"/>
      <c r="VIC16"/>
      <c r="VID16"/>
      <c r="VIE16"/>
      <c r="VIF16"/>
      <c r="VIG16"/>
      <c r="VIH16"/>
      <c r="VII16"/>
      <c r="VIJ16"/>
      <c r="VIK16"/>
      <c r="VIL16"/>
      <c r="VIM16"/>
      <c r="VIN16"/>
      <c r="VIO16"/>
      <c r="VIP16"/>
      <c r="VIQ16"/>
      <c r="VIR16"/>
      <c r="VIS16"/>
      <c r="VIT16"/>
      <c r="VIU16"/>
      <c r="VIV16"/>
      <c r="VIW16"/>
      <c r="VIX16"/>
      <c r="VIY16"/>
      <c r="VIZ16"/>
      <c r="VJA16"/>
      <c r="VJB16"/>
      <c r="VJC16"/>
      <c r="VJD16"/>
      <c r="VJE16"/>
      <c r="VJF16"/>
      <c r="VJG16"/>
      <c r="VJH16"/>
      <c r="VJI16"/>
      <c r="VJJ16"/>
      <c r="VJK16"/>
      <c r="VJL16"/>
      <c r="VJM16"/>
      <c r="VJN16"/>
      <c r="VJO16"/>
      <c r="VJP16"/>
      <c r="VJQ16"/>
      <c r="VJR16"/>
      <c r="VJS16"/>
      <c r="VJT16"/>
      <c r="VJU16"/>
      <c r="VJV16"/>
      <c r="VJW16"/>
      <c r="VJX16"/>
      <c r="VJY16"/>
      <c r="VJZ16"/>
      <c r="VKA16"/>
      <c r="VKB16"/>
      <c r="VKC16"/>
      <c r="VKD16"/>
      <c r="VKE16"/>
      <c r="VKF16"/>
      <c r="VKG16"/>
      <c r="VKH16"/>
      <c r="VKI16"/>
      <c r="VKJ16"/>
      <c r="VKK16"/>
      <c r="VKL16"/>
      <c r="VKM16"/>
      <c r="VKN16"/>
      <c r="VKO16"/>
      <c r="VKP16"/>
      <c r="VKQ16"/>
      <c r="VKR16"/>
      <c r="VKS16"/>
      <c r="VKT16"/>
      <c r="VKU16"/>
      <c r="VKV16"/>
      <c r="VKW16"/>
      <c r="VKX16"/>
      <c r="VKY16"/>
      <c r="VKZ16"/>
      <c r="VLA16"/>
      <c r="VLB16"/>
      <c r="VLC16"/>
      <c r="VLD16"/>
      <c r="VLE16"/>
      <c r="VLF16"/>
      <c r="VLG16"/>
      <c r="VLH16"/>
      <c r="VLI16"/>
      <c r="VLJ16"/>
      <c r="VLK16"/>
      <c r="VLL16"/>
      <c r="VLM16"/>
      <c r="VLN16"/>
      <c r="VLO16"/>
      <c r="VLP16"/>
      <c r="VLQ16"/>
      <c r="VLR16"/>
      <c r="VLS16"/>
      <c r="VLT16"/>
      <c r="VLU16"/>
      <c r="VLV16"/>
      <c r="VLW16"/>
      <c r="VLX16"/>
      <c r="VLY16"/>
      <c r="VLZ16"/>
      <c r="VMA16"/>
      <c r="VMB16"/>
      <c r="VMC16"/>
      <c r="VMD16"/>
      <c r="VME16"/>
      <c r="VMF16"/>
      <c r="VMG16"/>
      <c r="VMH16"/>
      <c r="VMI16"/>
      <c r="VMJ16"/>
      <c r="VMK16"/>
      <c r="VML16"/>
      <c r="VMM16"/>
      <c r="VMN16"/>
      <c r="VMO16"/>
      <c r="VMP16"/>
      <c r="VMQ16"/>
      <c r="VMR16"/>
      <c r="VMS16"/>
      <c r="VMT16"/>
      <c r="VMU16"/>
      <c r="VMV16"/>
      <c r="VMW16"/>
      <c r="VMX16"/>
      <c r="VMY16"/>
      <c r="VMZ16"/>
      <c r="VNA16"/>
      <c r="VNB16"/>
      <c r="VNC16"/>
      <c r="VND16"/>
      <c r="VNE16"/>
      <c r="VNF16"/>
      <c r="VNG16"/>
      <c r="VNH16"/>
      <c r="VNI16"/>
      <c r="VNJ16"/>
      <c r="VNK16"/>
      <c r="VNL16"/>
      <c r="VNM16"/>
      <c r="VNN16"/>
      <c r="VNO16"/>
      <c r="VNP16"/>
      <c r="VNQ16"/>
      <c r="VNR16"/>
      <c r="VNS16"/>
      <c r="VNT16"/>
      <c r="VNU16"/>
      <c r="VNV16"/>
      <c r="VNW16"/>
      <c r="VNX16"/>
      <c r="VNY16"/>
      <c r="VNZ16"/>
      <c r="VOA16"/>
      <c r="VOB16"/>
      <c r="VOC16"/>
      <c r="VOD16"/>
      <c r="VOE16"/>
      <c r="VOF16"/>
      <c r="VOG16"/>
      <c r="VOH16"/>
      <c r="VOI16"/>
      <c r="VOJ16"/>
      <c r="VOK16"/>
      <c r="VOL16"/>
      <c r="VOM16"/>
      <c r="VON16"/>
      <c r="VOO16"/>
      <c r="VOP16"/>
      <c r="VOQ16"/>
      <c r="VOR16"/>
      <c r="VOS16"/>
      <c r="VOT16"/>
      <c r="VOU16"/>
      <c r="VOV16"/>
      <c r="VOW16"/>
      <c r="VOX16"/>
      <c r="VOY16"/>
      <c r="VOZ16"/>
      <c r="VPA16"/>
      <c r="VPB16"/>
      <c r="VPC16"/>
      <c r="VPD16"/>
      <c r="VPE16"/>
      <c r="VPF16"/>
      <c r="VPG16"/>
      <c r="VPH16"/>
      <c r="VPI16"/>
      <c r="VPJ16"/>
      <c r="VPK16"/>
      <c r="VPL16"/>
      <c r="VPM16"/>
      <c r="VPN16"/>
      <c r="VPO16"/>
      <c r="VPP16"/>
      <c r="VPQ16"/>
      <c r="VPR16"/>
      <c r="VPS16"/>
      <c r="VPT16"/>
      <c r="VPU16"/>
      <c r="VPV16"/>
      <c r="VPW16"/>
      <c r="VPX16"/>
      <c r="VPY16"/>
      <c r="VPZ16"/>
      <c r="VQA16"/>
      <c r="VQB16"/>
      <c r="VQC16"/>
      <c r="VQD16"/>
      <c r="VQE16"/>
      <c r="VQF16"/>
      <c r="VQG16"/>
      <c r="VQH16"/>
      <c r="VQI16"/>
      <c r="VQJ16"/>
      <c r="VQK16"/>
      <c r="VQL16"/>
      <c r="VQM16"/>
      <c r="VQN16"/>
      <c r="VQO16"/>
      <c r="VQP16"/>
      <c r="VQQ16"/>
      <c r="VQR16"/>
      <c r="VQS16"/>
      <c r="VQT16"/>
      <c r="VQU16"/>
      <c r="VQV16"/>
      <c r="VQW16"/>
      <c r="VQX16"/>
      <c r="VQY16"/>
      <c r="VQZ16"/>
      <c r="VRA16"/>
      <c r="VRB16"/>
      <c r="VRC16"/>
      <c r="VRD16"/>
      <c r="VRE16"/>
      <c r="VRF16"/>
      <c r="VRG16"/>
      <c r="VRH16"/>
      <c r="VRI16"/>
      <c r="VRJ16"/>
      <c r="VRK16"/>
      <c r="VRL16"/>
      <c r="VRM16"/>
      <c r="VRN16"/>
      <c r="VRO16"/>
      <c r="VRP16"/>
      <c r="VRQ16"/>
      <c r="VRR16"/>
      <c r="VRS16"/>
      <c r="VRT16"/>
      <c r="VRU16"/>
      <c r="VRV16"/>
      <c r="VRW16"/>
      <c r="VRX16"/>
      <c r="VRY16"/>
      <c r="VRZ16"/>
      <c r="VSA16"/>
      <c r="VSB16"/>
      <c r="VSC16"/>
      <c r="VSD16"/>
      <c r="VSE16"/>
      <c r="VSF16"/>
      <c r="VSG16"/>
      <c r="VSH16"/>
      <c r="VSI16"/>
      <c r="VSJ16"/>
      <c r="VSK16"/>
      <c r="VSL16"/>
      <c r="VSM16"/>
      <c r="VSN16"/>
      <c r="VSO16"/>
      <c r="VSP16"/>
      <c r="VSQ16"/>
      <c r="VSR16"/>
      <c r="VSS16"/>
      <c r="VST16"/>
      <c r="VSU16"/>
      <c r="VSV16"/>
      <c r="VSW16"/>
      <c r="VSX16"/>
      <c r="VSY16"/>
      <c r="VSZ16"/>
      <c r="VTA16"/>
      <c r="VTB16"/>
      <c r="VTC16"/>
      <c r="VTD16"/>
      <c r="VTE16"/>
      <c r="VTF16"/>
      <c r="VTG16"/>
      <c r="VTH16"/>
      <c r="VTI16"/>
      <c r="VTJ16"/>
      <c r="VTK16"/>
      <c r="VTL16"/>
      <c r="VTM16"/>
      <c r="VTN16"/>
      <c r="VTO16"/>
      <c r="VTP16"/>
      <c r="VTQ16"/>
      <c r="VTR16"/>
      <c r="VTS16"/>
      <c r="VTT16"/>
      <c r="VTU16"/>
      <c r="VTV16"/>
      <c r="VTW16"/>
      <c r="VTX16"/>
      <c r="VTY16"/>
      <c r="VTZ16"/>
      <c r="VUA16"/>
      <c r="VUB16"/>
      <c r="VUC16"/>
      <c r="VUD16"/>
      <c r="VUE16"/>
      <c r="VUF16"/>
      <c r="VUG16"/>
      <c r="VUH16"/>
      <c r="VUI16"/>
      <c r="VUJ16"/>
      <c r="VUK16"/>
      <c r="VUL16"/>
      <c r="VUM16"/>
      <c r="VUN16"/>
      <c r="VUO16"/>
      <c r="VUP16"/>
      <c r="VUQ16"/>
      <c r="VUR16"/>
      <c r="VUS16"/>
      <c r="VUT16"/>
      <c r="VUU16"/>
      <c r="VUV16"/>
      <c r="VUW16"/>
      <c r="VUX16"/>
      <c r="VUY16"/>
      <c r="VUZ16"/>
      <c r="VVA16"/>
      <c r="VVB16"/>
      <c r="VVC16"/>
      <c r="VVD16"/>
      <c r="VVE16"/>
      <c r="VVF16"/>
      <c r="VVG16"/>
      <c r="VVH16"/>
      <c r="VVI16"/>
      <c r="VVJ16"/>
      <c r="VVK16"/>
      <c r="VVL16"/>
      <c r="VVM16"/>
      <c r="VVN16"/>
      <c r="VVO16"/>
      <c r="VVP16"/>
      <c r="VVQ16"/>
      <c r="VVR16"/>
      <c r="VVS16"/>
      <c r="VVT16"/>
      <c r="VVU16"/>
      <c r="VVV16"/>
      <c r="VVW16"/>
      <c r="VVX16"/>
      <c r="VVY16"/>
      <c r="VVZ16"/>
      <c r="VWA16"/>
      <c r="VWB16"/>
      <c r="VWC16"/>
      <c r="VWD16"/>
      <c r="VWE16"/>
      <c r="VWF16"/>
      <c r="VWG16"/>
      <c r="VWH16"/>
      <c r="VWI16"/>
      <c r="VWJ16"/>
      <c r="VWK16"/>
      <c r="VWL16"/>
      <c r="VWM16"/>
      <c r="VWN16"/>
      <c r="VWO16"/>
      <c r="VWP16"/>
      <c r="VWQ16"/>
      <c r="VWR16"/>
      <c r="VWS16"/>
      <c r="VWT16"/>
      <c r="VWU16"/>
      <c r="VWV16"/>
      <c r="VWW16"/>
      <c r="VWX16"/>
      <c r="VWY16"/>
      <c r="VWZ16"/>
      <c r="VXA16"/>
      <c r="VXB16"/>
      <c r="VXC16"/>
      <c r="VXD16"/>
      <c r="VXE16"/>
      <c r="VXF16"/>
      <c r="VXG16"/>
      <c r="VXH16"/>
      <c r="VXI16"/>
      <c r="VXJ16"/>
      <c r="VXK16"/>
      <c r="VXL16"/>
      <c r="VXM16"/>
      <c r="VXN16"/>
      <c r="VXO16"/>
      <c r="VXP16"/>
      <c r="VXQ16"/>
      <c r="VXR16"/>
      <c r="VXS16"/>
      <c r="VXT16"/>
      <c r="VXU16"/>
      <c r="VXV16"/>
      <c r="VXW16"/>
      <c r="VXX16"/>
      <c r="VXY16"/>
      <c r="VXZ16"/>
      <c r="VYA16"/>
      <c r="VYB16"/>
      <c r="VYC16"/>
      <c r="VYD16"/>
      <c r="VYE16"/>
      <c r="VYF16"/>
      <c r="VYG16"/>
      <c r="VYH16"/>
      <c r="VYI16"/>
      <c r="VYJ16"/>
      <c r="VYK16"/>
      <c r="VYL16"/>
      <c r="VYM16"/>
      <c r="VYN16"/>
      <c r="VYO16"/>
      <c r="VYP16"/>
      <c r="VYQ16"/>
      <c r="VYR16"/>
      <c r="VYS16"/>
      <c r="VYT16"/>
      <c r="VYU16"/>
      <c r="VYV16"/>
      <c r="VYW16"/>
      <c r="VYX16"/>
      <c r="VYY16"/>
      <c r="VYZ16"/>
      <c r="VZA16"/>
      <c r="VZB16"/>
      <c r="VZC16"/>
      <c r="VZD16"/>
      <c r="VZE16"/>
      <c r="VZF16"/>
      <c r="VZG16"/>
      <c r="VZH16"/>
      <c r="VZI16"/>
      <c r="VZJ16"/>
      <c r="VZK16"/>
      <c r="VZL16"/>
      <c r="VZM16"/>
      <c r="VZN16"/>
      <c r="VZO16"/>
      <c r="VZP16"/>
      <c r="VZQ16"/>
      <c r="VZR16"/>
      <c r="VZS16"/>
      <c r="VZT16"/>
      <c r="VZU16"/>
      <c r="VZV16"/>
      <c r="VZW16"/>
      <c r="VZX16"/>
      <c r="VZY16"/>
      <c r="VZZ16"/>
      <c r="WAA16"/>
      <c r="WAB16"/>
      <c r="WAC16"/>
      <c r="WAD16"/>
      <c r="WAE16"/>
      <c r="WAF16"/>
      <c r="WAG16"/>
      <c r="WAH16"/>
      <c r="WAI16"/>
      <c r="WAJ16"/>
      <c r="WAK16"/>
      <c r="WAL16"/>
      <c r="WAM16"/>
      <c r="WAN16"/>
      <c r="WAO16"/>
      <c r="WAP16"/>
      <c r="WAQ16"/>
      <c r="WAR16"/>
      <c r="WAS16"/>
      <c r="WAT16"/>
      <c r="WAU16"/>
      <c r="WAV16"/>
      <c r="WAW16"/>
      <c r="WAX16"/>
      <c r="WAY16"/>
      <c r="WAZ16"/>
      <c r="WBA16"/>
      <c r="WBB16"/>
      <c r="WBC16"/>
      <c r="WBD16"/>
      <c r="WBE16"/>
      <c r="WBF16"/>
      <c r="WBG16"/>
      <c r="WBH16"/>
      <c r="WBI16"/>
      <c r="WBJ16"/>
      <c r="WBK16"/>
      <c r="WBL16"/>
      <c r="WBM16"/>
      <c r="WBN16"/>
      <c r="WBO16"/>
      <c r="WBP16"/>
      <c r="WBQ16"/>
      <c r="WBR16"/>
      <c r="WBS16"/>
      <c r="WBT16"/>
      <c r="WBU16"/>
      <c r="WBV16"/>
      <c r="WBW16"/>
      <c r="WBX16"/>
      <c r="WBY16"/>
      <c r="WBZ16"/>
      <c r="WCA16"/>
      <c r="WCB16"/>
      <c r="WCC16"/>
      <c r="WCD16"/>
      <c r="WCE16"/>
      <c r="WCF16"/>
      <c r="WCG16"/>
      <c r="WCH16"/>
      <c r="WCI16"/>
      <c r="WCJ16"/>
      <c r="WCK16"/>
      <c r="WCL16"/>
      <c r="WCM16"/>
      <c r="WCN16"/>
      <c r="WCO16"/>
      <c r="WCP16"/>
      <c r="WCQ16"/>
      <c r="WCR16"/>
      <c r="WCS16"/>
      <c r="WCT16"/>
      <c r="WCU16"/>
      <c r="WCV16"/>
      <c r="WCW16"/>
      <c r="WCX16"/>
      <c r="WCY16"/>
      <c r="WCZ16"/>
      <c r="WDA16"/>
      <c r="WDB16"/>
      <c r="WDC16"/>
      <c r="WDD16"/>
      <c r="WDE16"/>
      <c r="WDF16"/>
      <c r="WDG16"/>
      <c r="WDH16"/>
      <c r="WDI16"/>
      <c r="WDJ16"/>
      <c r="WDK16"/>
      <c r="WDL16"/>
      <c r="WDM16"/>
      <c r="WDN16"/>
      <c r="WDO16"/>
      <c r="WDP16"/>
      <c r="WDQ16"/>
      <c r="WDR16"/>
      <c r="WDS16"/>
      <c r="WDT16"/>
      <c r="WDU16"/>
      <c r="WDV16"/>
      <c r="WDW16"/>
      <c r="WDX16"/>
      <c r="WDY16"/>
      <c r="WDZ16"/>
      <c r="WEA16"/>
      <c r="WEB16"/>
      <c r="WEC16"/>
      <c r="WED16"/>
      <c r="WEE16"/>
      <c r="WEF16"/>
      <c r="WEG16"/>
      <c r="WEH16"/>
      <c r="WEI16"/>
      <c r="WEJ16"/>
      <c r="WEK16"/>
      <c r="WEL16"/>
      <c r="WEM16"/>
      <c r="WEN16"/>
      <c r="WEO16"/>
      <c r="WEP16"/>
      <c r="WEQ16"/>
      <c r="WER16"/>
      <c r="WES16"/>
      <c r="WET16"/>
      <c r="WEU16"/>
      <c r="WEV16"/>
      <c r="WEW16"/>
      <c r="WEX16"/>
      <c r="WEY16"/>
      <c r="WEZ16"/>
      <c r="WFA16"/>
      <c r="WFB16"/>
      <c r="WFC16"/>
      <c r="WFD16"/>
      <c r="WFE16"/>
      <c r="WFF16"/>
      <c r="WFG16"/>
      <c r="WFH16"/>
      <c r="WFI16"/>
      <c r="WFJ16"/>
      <c r="WFK16"/>
      <c r="WFL16"/>
      <c r="WFM16"/>
      <c r="WFN16"/>
      <c r="WFO16"/>
      <c r="WFP16"/>
      <c r="WFQ16"/>
      <c r="WFR16"/>
      <c r="WFS16"/>
      <c r="WFT16"/>
      <c r="WFU16"/>
      <c r="WFV16"/>
      <c r="WFW16"/>
      <c r="WFX16"/>
      <c r="WFY16"/>
      <c r="WFZ16"/>
      <c r="WGA16"/>
      <c r="WGB16"/>
      <c r="WGC16"/>
      <c r="WGD16"/>
      <c r="WGE16"/>
      <c r="WGF16"/>
      <c r="WGG16"/>
      <c r="WGH16"/>
      <c r="WGI16"/>
      <c r="WGJ16"/>
      <c r="WGK16"/>
      <c r="WGL16"/>
      <c r="WGM16"/>
      <c r="WGN16"/>
      <c r="WGO16"/>
      <c r="WGP16"/>
      <c r="WGQ16"/>
      <c r="WGR16"/>
      <c r="WGS16"/>
      <c r="WGT16"/>
      <c r="WGU16"/>
      <c r="WGV16"/>
      <c r="WGW16"/>
      <c r="WGX16"/>
      <c r="WGY16"/>
      <c r="WGZ16"/>
      <c r="WHA16"/>
      <c r="WHB16"/>
      <c r="WHC16"/>
      <c r="WHD16"/>
      <c r="WHE16"/>
      <c r="WHF16"/>
      <c r="WHG16"/>
      <c r="WHH16"/>
      <c r="WHI16"/>
      <c r="WHJ16"/>
      <c r="WHK16"/>
      <c r="WHL16"/>
      <c r="WHM16"/>
      <c r="WHN16"/>
      <c r="WHO16"/>
      <c r="WHP16"/>
      <c r="WHQ16"/>
      <c r="WHR16"/>
      <c r="WHS16"/>
      <c r="WHT16"/>
      <c r="WHU16"/>
      <c r="WHV16"/>
      <c r="WHW16"/>
      <c r="WHX16"/>
      <c r="WHY16"/>
      <c r="WHZ16"/>
      <c r="WIA16"/>
      <c r="WIB16"/>
      <c r="WIC16"/>
      <c r="WID16"/>
      <c r="WIE16"/>
      <c r="WIF16"/>
      <c r="WIG16"/>
      <c r="WIH16"/>
      <c r="WII16"/>
      <c r="WIJ16"/>
      <c r="WIK16"/>
      <c r="WIL16"/>
      <c r="WIM16"/>
      <c r="WIN16"/>
      <c r="WIO16"/>
      <c r="WIP16"/>
      <c r="WIQ16"/>
      <c r="WIR16"/>
      <c r="WIS16"/>
      <c r="WIT16"/>
      <c r="WIU16"/>
      <c r="WIV16"/>
      <c r="WIW16"/>
      <c r="WIX16"/>
      <c r="WIY16"/>
      <c r="WIZ16"/>
      <c r="WJA16"/>
      <c r="WJB16"/>
      <c r="WJC16"/>
      <c r="WJD16"/>
      <c r="WJE16"/>
      <c r="WJF16"/>
      <c r="WJG16"/>
      <c r="WJH16"/>
      <c r="WJI16"/>
      <c r="WJJ16"/>
      <c r="WJK16"/>
      <c r="WJL16"/>
      <c r="WJM16"/>
      <c r="WJN16"/>
      <c r="WJO16"/>
      <c r="WJP16"/>
      <c r="WJQ16"/>
      <c r="WJR16"/>
      <c r="WJS16"/>
      <c r="WJT16"/>
      <c r="WJU16"/>
      <c r="WJV16"/>
      <c r="WJW16"/>
      <c r="WJX16"/>
      <c r="WJY16"/>
      <c r="WJZ16"/>
      <c r="WKA16"/>
      <c r="WKB16"/>
      <c r="WKC16"/>
      <c r="WKD16"/>
      <c r="WKE16"/>
      <c r="WKF16"/>
      <c r="WKG16"/>
      <c r="WKH16"/>
      <c r="WKI16"/>
      <c r="WKJ16"/>
      <c r="WKK16"/>
      <c r="WKL16"/>
      <c r="WKM16"/>
      <c r="WKN16"/>
      <c r="WKO16"/>
      <c r="WKP16"/>
      <c r="WKQ16"/>
      <c r="WKR16"/>
      <c r="WKS16"/>
      <c r="WKT16"/>
      <c r="WKU16"/>
      <c r="WKV16"/>
      <c r="WKW16"/>
      <c r="WKX16"/>
      <c r="WKY16"/>
      <c r="WKZ16"/>
      <c r="WLA16"/>
      <c r="WLB16"/>
      <c r="WLC16"/>
      <c r="WLD16"/>
      <c r="WLE16"/>
      <c r="WLF16"/>
      <c r="WLG16"/>
      <c r="WLH16"/>
      <c r="WLI16"/>
      <c r="WLJ16"/>
      <c r="WLK16"/>
      <c r="WLL16"/>
      <c r="WLM16"/>
      <c r="WLN16"/>
      <c r="WLO16"/>
      <c r="WLP16"/>
      <c r="WLQ16"/>
      <c r="WLR16"/>
      <c r="WLS16"/>
      <c r="WLT16"/>
      <c r="WLU16"/>
      <c r="WLV16"/>
      <c r="WLW16"/>
      <c r="WLX16"/>
      <c r="WLY16"/>
      <c r="WLZ16"/>
      <c r="WMA16"/>
      <c r="WMB16"/>
      <c r="WMC16"/>
      <c r="WMD16"/>
      <c r="WME16"/>
      <c r="WMF16"/>
      <c r="WMG16"/>
      <c r="WMH16"/>
      <c r="WMI16"/>
      <c r="WMJ16"/>
      <c r="WMK16"/>
      <c r="WML16"/>
      <c r="WMM16"/>
      <c r="WMN16"/>
      <c r="WMO16"/>
      <c r="WMP16"/>
      <c r="WMQ16"/>
      <c r="WMR16"/>
      <c r="WMS16"/>
      <c r="WMT16"/>
      <c r="WMU16"/>
      <c r="WMV16"/>
      <c r="WMW16"/>
      <c r="WMX16"/>
      <c r="WMY16"/>
      <c r="WMZ16"/>
      <c r="WNA16"/>
      <c r="WNB16"/>
      <c r="WNC16"/>
      <c r="WND16"/>
      <c r="WNE16"/>
      <c r="WNF16"/>
      <c r="WNG16"/>
      <c r="WNH16"/>
      <c r="WNI16"/>
      <c r="WNJ16"/>
      <c r="WNK16"/>
      <c r="WNL16"/>
      <c r="WNM16"/>
      <c r="WNN16"/>
      <c r="WNO16"/>
      <c r="WNP16"/>
      <c r="WNQ16"/>
      <c r="WNR16"/>
      <c r="WNS16"/>
      <c r="WNT16"/>
      <c r="WNU16"/>
      <c r="WNV16"/>
      <c r="WNW16"/>
      <c r="WNX16"/>
      <c r="WNY16"/>
      <c r="WNZ16"/>
      <c r="WOA16"/>
      <c r="WOB16"/>
      <c r="WOC16"/>
      <c r="WOD16"/>
      <c r="WOE16"/>
      <c r="WOF16"/>
      <c r="WOG16"/>
      <c r="WOH16"/>
      <c r="WOI16"/>
      <c r="WOJ16"/>
      <c r="WOK16"/>
      <c r="WOL16"/>
      <c r="WOM16"/>
      <c r="WON16"/>
      <c r="WOO16"/>
      <c r="WOP16"/>
      <c r="WOQ16"/>
      <c r="WOR16"/>
      <c r="WOS16"/>
      <c r="WOT16"/>
      <c r="WOU16"/>
      <c r="WOV16"/>
      <c r="WOW16"/>
      <c r="WOX16"/>
      <c r="WOY16"/>
      <c r="WOZ16"/>
      <c r="WPA16"/>
      <c r="WPB16"/>
      <c r="WPC16"/>
      <c r="WPD16"/>
      <c r="WPE16"/>
      <c r="WPF16"/>
      <c r="WPG16"/>
      <c r="WPH16"/>
      <c r="WPI16"/>
      <c r="WPJ16"/>
      <c r="WPK16"/>
      <c r="WPL16"/>
      <c r="WPM16"/>
      <c r="WPN16"/>
      <c r="WPO16"/>
      <c r="WPP16"/>
      <c r="WPQ16"/>
      <c r="WPR16"/>
      <c r="WPS16"/>
      <c r="WPT16"/>
      <c r="WPU16"/>
      <c r="WPV16"/>
      <c r="WPW16"/>
      <c r="WPX16"/>
      <c r="WPY16"/>
      <c r="WPZ16"/>
      <c r="WQA16"/>
      <c r="WQB16"/>
      <c r="WQC16"/>
      <c r="WQD16"/>
      <c r="WQE16"/>
      <c r="WQF16"/>
      <c r="WQG16"/>
      <c r="WQH16"/>
      <c r="WQI16"/>
      <c r="WQJ16"/>
      <c r="WQK16"/>
      <c r="WQL16"/>
      <c r="WQM16"/>
      <c r="WQN16"/>
      <c r="WQO16"/>
      <c r="WQP16"/>
      <c r="WQQ16"/>
      <c r="WQR16"/>
      <c r="WQS16"/>
      <c r="WQT16"/>
      <c r="WQU16"/>
      <c r="WQV16"/>
      <c r="WQW16"/>
      <c r="WQX16"/>
      <c r="WQY16"/>
      <c r="WQZ16"/>
      <c r="WRA16"/>
      <c r="WRB16"/>
      <c r="WRC16"/>
      <c r="WRD16"/>
      <c r="WRE16"/>
      <c r="WRF16"/>
      <c r="WRG16"/>
      <c r="WRH16"/>
      <c r="WRI16"/>
      <c r="WRJ16"/>
      <c r="WRK16"/>
      <c r="WRL16"/>
      <c r="WRM16"/>
      <c r="WRN16"/>
      <c r="WRO16"/>
      <c r="WRP16"/>
      <c r="WRQ16"/>
      <c r="WRR16"/>
      <c r="WRS16"/>
      <c r="WRT16"/>
      <c r="WRU16"/>
      <c r="WRV16"/>
      <c r="WRW16"/>
      <c r="WRX16"/>
      <c r="WRY16"/>
      <c r="WRZ16"/>
      <c r="WSA16"/>
      <c r="WSB16"/>
      <c r="WSC16"/>
      <c r="WSD16"/>
      <c r="WSE16"/>
      <c r="WSF16"/>
      <c r="WSG16"/>
      <c r="WSH16"/>
      <c r="WSI16"/>
      <c r="WSJ16"/>
      <c r="WSK16"/>
      <c r="WSL16"/>
      <c r="WSM16"/>
      <c r="WSN16"/>
      <c r="WSO16"/>
      <c r="WSP16"/>
      <c r="WSQ16"/>
      <c r="WSR16"/>
      <c r="WSS16"/>
      <c r="WST16"/>
      <c r="WSU16"/>
      <c r="WSV16"/>
      <c r="WSW16"/>
      <c r="WSX16"/>
      <c r="WSY16"/>
      <c r="WSZ16"/>
      <c r="WTA16"/>
      <c r="WTB16"/>
      <c r="WTC16"/>
      <c r="WTD16"/>
      <c r="WTE16"/>
      <c r="WTF16"/>
      <c r="WTG16"/>
      <c r="WTH16"/>
      <c r="WTI16"/>
      <c r="WTJ16"/>
      <c r="WTK16"/>
      <c r="WTL16"/>
      <c r="WTM16"/>
      <c r="WTN16"/>
      <c r="WTO16"/>
      <c r="WTP16"/>
      <c r="WTQ16"/>
      <c r="WTR16"/>
      <c r="WTS16"/>
      <c r="WTT16"/>
      <c r="WTU16"/>
      <c r="WTV16"/>
      <c r="WTW16"/>
      <c r="WTX16"/>
      <c r="WTY16"/>
      <c r="WTZ16"/>
      <c r="WUA16"/>
      <c r="WUB16"/>
      <c r="WUC16"/>
      <c r="WUD16"/>
      <c r="WUE16"/>
      <c r="WUF16"/>
      <c r="WUG16"/>
      <c r="WUH16"/>
      <c r="WUI16"/>
      <c r="WUJ16"/>
      <c r="WUK16"/>
      <c r="WUL16"/>
      <c r="WUM16"/>
      <c r="WUN16"/>
      <c r="WUO16"/>
      <c r="WUP16"/>
      <c r="WUQ16"/>
      <c r="WUR16"/>
      <c r="WUS16"/>
      <c r="WUT16"/>
      <c r="WUU16"/>
      <c r="WUV16"/>
      <c r="WUW16"/>
      <c r="WUX16"/>
      <c r="WUY16"/>
      <c r="WUZ16"/>
      <c r="WVA16"/>
      <c r="WVB16"/>
      <c r="WVC16"/>
      <c r="WVD16"/>
      <c r="WVE16"/>
      <c r="WVF16"/>
      <c r="WVG16"/>
      <c r="WVH16"/>
      <c r="WVI16"/>
      <c r="WVJ16"/>
      <c r="WVK16"/>
      <c r="WVL16"/>
      <c r="WVM16"/>
      <c r="WVN16"/>
      <c r="WVO16"/>
      <c r="WVP16"/>
      <c r="WVQ16"/>
      <c r="WVR16"/>
      <c r="WVS16"/>
      <c r="WVT16"/>
      <c r="WVU16"/>
      <c r="WVV16"/>
      <c r="WVW16"/>
      <c r="WVX16"/>
      <c r="WVY16"/>
      <c r="WVZ16"/>
      <c r="WWA16"/>
      <c r="WWB16"/>
      <c r="WWC16"/>
      <c r="WWD16"/>
      <c r="WWE16"/>
      <c r="WWF16"/>
      <c r="WWG16"/>
      <c r="WWH16"/>
      <c r="WWI16"/>
      <c r="WWJ16"/>
      <c r="WWK16"/>
      <c r="WWL16"/>
      <c r="WWM16"/>
      <c r="WWN16"/>
      <c r="WWO16"/>
      <c r="WWP16"/>
      <c r="WWQ16"/>
      <c r="WWR16"/>
      <c r="WWS16"/>
      <c r="WWT16"/>
      <c r="WWU16"/>
      <c r="WWV16"/>
      <c r="WWW16"/>
      <c r="WWX16"/>
      <c r="WWY16"/>
      <c r="WWZ16"/>
      <c r="WXA16"/>
      <c r="WXB16"/>
      <c r="WXC16"/>
      <c r="WXD16"/>
      <c r="WXE16"/>
      <c r="WXF16"/>
      <c r="WXG16"/>
      <c r="WXH16"/>
      <c r="WXI16"/>
      <c r="WXJ16"/>
      <c r="WXK16"/>
      <c r="WXL16"/>
      <c r="WXM16"/>
      <c r="WXN16"/>
      <c r="WXO16"/>
      <c r="WXP16"/>
      <c r="WXQ16"/>
      <c r="WXR16"/>
      <c r="WXS16"/>
      <c r="WXT16"/>
      <c r="WXU16"/>
      <c r="WXV16"/>
      <c r="WXW16"/>
      <c r="WXX16"/>
      <c r="WXY16"/>
      <c r="WXZ16"/>
      <c r="WYA16"/>
      <c r="WYB16"/>
      <c r="WYC16"/>
      <c r="WYD16"/>
      <c r="WYE16"/>
      <c r="WYF16"/>
      <c r="WYG16"/>
      <c r="WYH16"/>
      <c r="WYI16"/>
      <c r="WYJ16"/>
      <c r="WYK16"/>
      <c r="WYL16"/>
      <c r="WYM16"/>
      <c r="WYN16"/>
      <c r="WYO16"/>
      <c r="WYP16"/>
      <c r="WYQ16"/>
      <c r="WYR16"/>
      <c r="WYS16"/>
      <c r="WYT16"/>
      <c r="WYU16"/>
      <c r="WYV16"/>
      <c r="WYW16"/>
      <c r="WYX16"/>
      <c r="WYY16"/>
      <c r="WYZ16"/>
      <c r="WZA16"/>
      <c r="WZB16"/>
      <c r="WZC16"/>
      <c r="WZD16"/>
      <c r="WZE16"/>
      <c r="WZF16"/>
      <c r="WZG16"/>
      <c r="WZH16"/>
      <c r="WZI16"/>
      <c r="WZJ16"/>
      <c r="WZK16"/>
      <c r="WZL16"/>
      <c r="WZM16"/>
      <c r="WZN16"/>
      <c r="WZO16"/>
      <c r="WZP16"/>
      <c r="WZQ16"/>
      <c r="WZR16"/>
      <c r="WZS16"/>
      <c r="WZT16"/>
      <c r="WZU16"/>
      <c r="WZV16"/>
      <c r="WZW16"/>
      <c r="WZX16"/>
      <c r="WZY16"/>
      <c r="WZZ16"/>
      <c r="XAA16"/>
      <c r="XAB16"/>
      <c r="XAC16"/>
      <c r="XAD16"/>
      <c r="XAE16"/>
      <c r="XAF16"/>
      <c r="XAG16"/>
      <c r="XAH16"/>
      <c r="XAI16"/>
      <c r="XAJ16"/>
      <c r="XAK16"/>
      <c r="XAL16"/>
      <c r="XAM16"/>
      <c r="XAN16"/>
      <c r="XAO16"/>
      <c r="XAP16"/>
      <c r="XAQ16"/>
      <c r="XAR16"/>
      <c r="XAS16"/>
      <c r="XAT16"/>
      <c r="XAU16"/>
      <c r="XAV16"/>
      <c r="XAW16"/>
      <c r="XAX16"/>
      <c r="XAY16"/>
      <c r="XAZ16"/>
      <c r="XBA16"/>
      <c r="XBB16"/>
      <c r="XBC16"/>
      <c r="XBD16"/>
      <c r="XBE16"/>
      <c r="XBF16"/>
      <c r="XBG16"/>
      <c r="XBH16"/>
      <c r="XBI16"/>
      <c r="XBJ16"/>
      <c r="XBK16"/>
      <c r="XBL16"/>
      <c r="XBM16"/>
      <c r="XBN16"/>
      <c r="XBO16"/>
      <c r="XBP16"/>
      <c r="XBQ16"/>
      <c r="XBR16"/>
      <c r="XBS16"/>
      <c r="XBT16"/>
      <c r="XBU16"/>
      <c r="XBV16"/>
      <c r="XBW16"/>
      <c r="XBX16"/>
      <c r="XBY16"/>
      <c r="XBZ16"/>
      <c r="XCA16"/>
      <c r="XCB16"/>
      <c r="XCC16"/>
      <c r="XCD16"/>
      <c r="XCE16"/>
      <c r="XCF16"/>
      <c r="XCG16"/>
      <c r="XCH16"/>
      <c r="XCI16"/>
      <c r="XCJ16"/>
      <c r="XCK16"/>
      <c r="XCL16"/>
      <c r="XCM16"/>
      <c r="XCN16"/>
      <c r="XCO16"/>
      <c r="XCP16"/>
      <c r="XCQ16"/>
      <c r="XCR16"/>
      <c r="XCS16"/>
      <c r="XCT16"/>
      <c r="XCU16"/>
      <c r="XCV16"/>
      <c r="XCW16"/>
      <c r="XCX16"/>
      <c r="XCY16"/>
      <c r="XCZ16"/>
      <c r="XDA16"/>
      <c r="XDB16"/>
      <c r="XDC16"/>
      <c r="XDD16"/>
      <c r="XDE16"/>
      <c r="XDF16"/>
      <c r="XDG16"/>
      <c r="XDH16"/>
      <c r="XDI16"/>
      <c r="XDJ16"/>
      <c r="XDK16"/>
      <c r="XDL16"/>
      <c r="XDM16"/>
      <c r="XDN16"/>
      <c r="XDO16"/>
      <c r="XDP16"/>
      <c r="XDQ16"/>
      <c r="XDR16"/>
      <c r="XDS16"/>
      <c r="XDT16"/>
      <c r="XDU16"/>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c r="XFC16"/>
    </row>
    <row r="17" spans="1:10" x14ac:dyDescent="0.3">
      <c r="A17" s="11">
        <v>0</v>
      </c>
      <c r="B17" s="11">
        <v>0</v>
      </c>
      <c r="C17" s="670">
        <v>0</v>
      </c>
      <c r="D17" s="11">
        <v>0</v>
      </c>
      <c r="E17" s="11">
        <v>0</v>
      </c>
      <c r="F17" s="11">
        <v>0</v>
      </c>
      <c r="G17" s="11"/>
      <c r="H17" s="11"/>
      <c r="I17" s="11"/>
      <c r="J17" s="11"/>
    </row>
    <row r="18" spans="1:10" x14ac:dyDescent="0.3">
      <c r="A18" s="11">
        <v>0</v>
      </c>
      <c r="B18" s="11">
        <v>0</v>
      </c>
      <c r="C18" s="670">
        <v>0</v>
      </c>
      <c r="D18" s="11">
        <v>0</v>
      </c>
      <c r="E18" s="11">
        <v>0</v>
      </c>
      <c r="F18" s="11">
        <v>0</v>
      </c>
      <c r="G18" s="11"/>
      <c r="H18" s="11"/>
      <c r="I18" s="11"/>
      <c r="J18" s="11"/>
    </row>
    <row r="19" spans="1:10" x14ac:dyDescent="0.3">
      <c r="A19" s="11">
        <v>0</v>
      </c>
      <c r="B19" s="11">
        <v>0</v>
      </c>
      <c r="C19" s="670">
        <v>0</v>
      </c>
      <c r="D19" s="11">
        <v>0</v>
      </c>
      <c r="E19" s="11">
        <v>0</v>
      </c>
      <c r="F19" s="11">
        <v>0</v>
      </c>
      <c r="G19" s="11"/>
      <c r="H19" s="11"/>
      <c r="I19" s="11"/>
      <c r="J19" s="11"/>
    </row>
    <row r="20" spans="1:10" x14ac:dyDescent="0.3">
      <c r="A20" s="11">
        <v>0</v>
      </c>
      <c r="B20" s="11">
        <v>0</v>
      </c>
      <c r="C20" s="670">
        <v>0</v>
      </c>
      <c r="D20" s="11">
        <v>0</v>
      </c>
      <c r="E20" s="11">
        <v>0</v>
      </c>
      <c r="F20" s="11">
        <v>0</v>
      </c>
      <c r="G20" s="11"/>
      <c r="H20" s="11"/>
      <c r="I20" s="11"/>
      <c r="J20" s="11"/>
    </row>
    <row r="21" spans="1:10" x14ac:dyDescent="0.3">
      <c r="A21" s="11">
        <v>0</v>
      </c>
      <c r="B21" s="11">
        <v>0</v>
      </c>
      <c r="C21" s="670">
        <v>0</v>
      </c>
      <c r="D21" s="11">
        <v>0</v>
      </c>
      <c r="E21" s="11">
        <v>0</v>
      </c>
      <c r="F21" s="11">
        <v>0</v>
      </c>
      <c r="G21" s="11"/>
      <c r="H21" s="11"/>
      <c r="I21" s="11"/>
      <c r="J21" s="11"/>
    </row>
    <row r="22" spans="1:10" x14ac:dyDescent="0.3">
      <c r="A22" s="11">
        <v>0</v>
      </c>
      <c r="B22" s="11">
        <v>0</v>
      </c>
      <c r="C22" s="670">
        <v>0</v>
      </c>
      <c r="D22" s="11">
        <v>0</v>
      </c>
      <c r="E22" s="11">
        <v>0</v>
      </c>
      <c r="F22" s="11">
        <v>0</v>
      </c>
      <c r="G22" s="11"/>
      <c r="H22" s="11"/>
      <c r="I22" s="11"/>
      <c r="J22" s="11"/>
    </row>
    <row r="23" spans="1:10" x14ac:dyDescent="0.3">
      <c r="A23" s="11">
        <v>0</v>
      </c>
      <c r="B23" s="11">
        <v>0</v>
      </c>
      <c r="C23" s="670">
        <v>0</v>
      </c>
      <c r="D23" s="11">
        <v>0</v>
      </c>
      <c r="E23" s="11">
        <v>0</v>
      </c>
      <c r="F23" s="11">
        <v>0</v>
      </c>
      <c r="G23" s="11"/>
      <c r="H23" s="11"/>
      <c r="I23" s="11"/>
      <c r="J23" s="11"/>
    </row>
    <row r="24" spans="1:10" x14ac:dyDescent="0.3">
      <c r="A24" s="11">
        <v>0</v>
      </c>
      <c r="B24" s="11">
        <v>0</v>
      </c>
      <c r="C24" s="670">
        <v>0</v>
      </c>
      <c r="D24" s="11">
        <v>0</v>
      </c>
      <c r="E24" s="11">
        <v>0</v>
      </c>
      <c r="F24" s="11">
        <v>0</v>
      </c>
      <c r="G24" s="11"/>
      <c r="H24" s="11"/>
      <c r="I24" s="11"/>
      <c r="J24" s="11"/>
    </row>
    <row r="25" spans="1:10" x14ac:dyDescent="0.3">
      <c r="A25" s="11">
        <v>0</v>
      </c>
      <c r="B25" s="11">
        <v>0</v>
      </c>
      <c r="C25" s="670">
        <v>0</v>
      </c>
      <c r="D25" s="11">
        <v>0</v>
      </c>
      <c r="E25" s="11">
        <v>0</v>
      </c>
      <c r="F25" s="11">
        <v>0</v>
      </c>
      <c r="G25" s="11"/>
      <c r="H25" s="11"/>
      <c r="I25" s="11"/>
      <c r="J25" s="11"/>
    </row>
    <row r="26" spans="1:10" x14ac:dyDescent="0.3">
      <c r="A26" s="11">
        <v>0</v>
      </c>
      <c r="B26" s="11">
        <v>0</v>
      </c>
      <c r="C26" s="670">
        <v>0</v>
      </c>
      <c r="D26" s="11">
        <v>0</v>
      </c>
      <c r="E26" s="11">
        <v>0</v>
      </c>
      <c r="F26" s="11">
        <v>0</v>
      </c>
      <c r="G26" s="11"/>
      <c r="H26" s="11"/>
      <c r="I26" s="11"/>
      <c r="J26" s="11"/>
    </row>
    <row r="27" spans="1:10" x14ac:dyDescent="0.3">
      <c r="A27" s="11">
        <v>0</v>
      </c>
      <c r="B27" s="11">
        <v>0</v>
      </c>
      <c r="C27" s="670">
        <v>0</v>
      </c>
      <c r="D27" s="11">
        <v>0</v>
      </c>
      <c r="E27" s="11">
        <v>0</v>
      </c>
      <c r="F27" s="11">
        <v>0</v>
      </c>
      <c r="G27" s="11"/>
      <c r="H27" s="11"/>
      <c r="I27" s="11"/>
      <c r="J27" s="11"/>
    </row>
    <row r="28" spans="1:10" x14ac:dyDescent="0.3">
      <c r="A28" s="11">
        <v>0</v>
      </c>
      <c r="B28" s="11">
        <v>0</v>
      </c>
      <c r="C28" s="670">
        <v>0</v>
      </c>
      <c r="D28" s="11">
        <v>0</v>
      </c>
      <c r="E28" s="11">
        <v>0</v>
      </c>
      <c r="F28" s="11">
        <v>0</v>
      </c>
      <c r="G28" s="11"/>
      <c r="H28" s="11"/>
      <c r="I28" s="11"/>
      <c r="J28" s="11"/>
    </row>
    <row r="29" spans="1:10" x14ac:dyDescent="0.3">
      <c r="A29" s="11">
        <v>0</v>
      </c>
      <c r="B29" s="11">
        <v>0</v>
      </c>
      <c r="C29" s="670">
        <v>0</v>
      </c>
      <c r="D29" s="11">
        <v>0</v>
      </c>
      <c r="E29" s="11">
        <v>0</v>
      </c>
      <c r="F29" s="11">
        <v>0</v>
      </c>
      <c r="G29" s="11"/>
      <c r="H29" s="11"/>
      <c r="I29" s="11"/>
      <c r="J29" s="11"/>
    </row>
    <row r="30" spans="1:10" x14ac:dyDescent="0.3">
      <c r="A30" s="11">
        <v>0</v>
      </c>
      <c r="B30" s="11">
        <v>0</v>
      </c>
      <c r="C30" s="670">
        <v>0</v>
      </c>
      <c r="D30" s="11">
        <v>0</v>
      </c>
      <c r="E30" s="11">
        <v>0</v>
      </c>
      <c r="F30" s="11">
        <v>0</v>
      </c>
      <c r="G30" s="11"/>
      <c r="H30" s="11"/>
      <c r="I30" s="11"/>
      <c r="J30" s="11"/>
    </row>
    <row r="31" spans="1:10" x14ac:dyDescent="0.3">
      <c r="A31" s="11">
        <v>0</v>
      </c>
      <c r="B31" s="11">
        <v>0</v>
      </c>
      <c r="C31" s="670">
        <v>0</v>
      </c>
      <c r="D31" s="11">
        <v>0</v>
      </c>
      <c r="E31" s="11">
        <v>0</v>
      </c>
      <c r="F31" s="11">
        <v>0</v>
      </c>
      <c r="G31" s="11"/>
      <c r="H31" s="11"/>
      <c r="I31" s="11"/>
      <c r="J31" s="11"/>
    </row>
    <row r="32" spans="1:10" x14ac:dyDescent="0.3">
      <c r="A32" s="11">
        <v>0</v>
      </c>
      <c r="B32" s="11">
        <v>0</v>
      </c>
      <c r="C32" s="670">
        <v>0</v>
      </c>
      <c r="D32" s="11">
        <v>0</v>
      </c>
      <c r="E32" s="11">
        <v>0</v>
      </c>
      <c r="F32" s="11">
        <v>0</v>
      </c>
      <c r="G32" s="11"/>
      <c r="H32" s="11"/>
      <c r="I32" s="11"/>
      <c r="J32" s="11"/>
    </row>
    <row r="33" spans="1:10" x14ac:dyDescent="0.3">
      <c r="A33" s="11">
        <v>0</v>
      </c>
      <c r="B33" s="11">
        <v>0</v>
      </c>
      <c r="C33" s="670">
        <v>0</v>
      </c>
      <c r="D33" s="11">
        <v>0</v>
      </c>
      <c r="E33" s="11">
        <v>0</v>
      </c>
      <c r="F33" s="11">
        <v>0</v>
      </c>
      <c r="G33" s="11"/>
      <c r="H33" s="11"/>
      <c r="I33" s="11"/>
      <c r="J33" s="11"/>
    </row>
    <row r="34" spans="1:10" x14ac:dyDescent="0.3">
      <c r="A34" s="11">
        <v>0</v>
      </c>
      <c r="B34" s="11">
        <v>0</v>
      </c>
      <c r="C34" s="670">
        <v>0</v>
      </c>
      <c r="D34" s="11">
        <v>0</v>
      </c>
      <c r="E34" s="11">
        <v>0</v>
      </c>
      <c r="F34" s="11">
        <v>0</v>
      </c>
      <c r="G34" s="11"/>
      <c r="H34" s="11"/>
      <c r="I34" s="11"/>
      <c r="J34" s="11"/>
    </row>
    <row r="35" spans="1:10" x14ac:dyDescent="0.3">
      <c r="A35" s="11">
        <v>0</v>
      </c>
      <c r="B35" s="11">
        <v>0</v>
      </c>
      <c r="C35" s="670">
        <v>0</v>
      </c>
      <c r="D35" s="11">
        <v>0</v>
      </c>
      <c r="E35" s="11">
        <v>0</v>
      </c>
      <c r="F35" s="11">
        <v>0</v>
      </c>
      <c r="G35" s="11"/>
      <c r="H35" s="11"/>
      <c r="I35" s="11"/>
      <c r="J35" s="11"/>
    </row>
    <row r="36" spans="1:10" x14ac:dyDescent="0.3">
      <c r="A36" s="11">
        <v>0</v>
      </c>
      <c r="B36" s="11">
        <v>0</v>
      </c>
      <c r="C36" s="670">
        <v>0</v>
      </c>
      <c r="D36" s="11">
        <v>0</v>
      </c>
      <c r="E36" s="11">
        <v>0</v>
      </c>
      <c r="F36" s="11">
        <v>0</v>
      </c>
      <c r="G36" s="11"/>
      <c r="H36" s="11"/>
      <c r="I36" s="11"/>
      <c r="J36" s="11"/>
    </row>
    <row r="37" spans="1:10" x14ac:dyDescent="0.3">
      <c r="A37" s="11">
        <v>0</v>
      </c>
      <c r="B37" s="11">
        <v>0</v>
      </c>
      <c r="C37" s="342">
        <v>0</v>
      </c>
      <c r="D37" s="343">
        <v>0</v>
      </c>
      <c r="E37" s="344">
        <v>0</v>
      </c>
      <c r="F37" s="552">
        <v>0</v>
      </c>
    </row>
    <row r="38" spans="1:10" x14ac:dyDescent="0.3">
      <c r="A38" s="11">
        <v>0</v>
      </c>
      <c r="B38" s="11">
        <v>0</v>
      </c>
      <c r="C38" s="342">
        <v>0</v>
      </c>
      <c r="D38" s="343">
        <v>0</v>
      </c>
      <c r="E38" s="344">
        <v>0</v>
      </c>
      <c r="F38" s="552">
        <v>0</v>
      </c>
    </row>
    <row r="39" spans="1:10" x14ac:dyDescent="0.3">
      <c r="A39" s="11">
        <v>0</v>
      </c>
      <c r="B39" s="11">
        <v>0</v>
      </c>
      <c r="C39" s="342">
        <v>0</v>
      </c>
      <c r="D39" s="343">
        <v>0</v>
      </c>
      <c r="E39" s="344">
        <v>0</v>
      </c>
      <c r="F39" s="552">
        <v>0</v>
      </c>
    </row>
    <row r="40" spans="1:10" x14ac:dyDescent="0.3">
      <c r="A40" s="11">
        <v>0</v>
      </c>
      <c r="B40" s="11">
        <v>0</v>
      </c>
      <c r="C40" s="342">
        <v>0</v>
      </c>
      <c r="D40" s="343">
        <v>0</v>
      </c>
      <c r="E40" s="344">
        <v>0</v>
      </c>
      <c r="F40" s="552">
        <v>0</v>
      </c>
    </row>
    <row r="41" spans="1:10" x14ac:dyDescent="0.3">
      <c r="A41" s="11">
        <v>0</v>
      </c>
      <c r="B41" s="11">
        <v>0</v>
      </c>
      <c r="C41" s="342">
        <v>0</v>
      </c>
      <c r="D41" s="343">
        <v>0</v>
      </c>
      <c r="E41" s="344">
        <v>0</v>
      </c>
      <c r="F41" s="552">
        <v>0</v>
      </c>
    </row>
    <row r="42" spans="1:10" x14ac:dyDescent="0.3">
      <c r="A42" s="11">
        <v>0</v>
      </c>
      <c r="B42" s="11">
        <v>0</v>
      </c>
      <c r="C42" s="342">
        <v>0</v>
      </c>
      <c r="D42" s="343">
        <v>0</v>
      </c>
      <c r="E42" s="344">
        <v>0</v>
      </c>
      <c r="F42" s="552">
        <v>0</v>
      </c>
    </row>
    <row r="43" spans="1:10" x14ac:dyDescent="0.3">
      <c r="A43" s="11">
        <v>0</v>
      </c>
      <c r="B43" s="11">
        <v>0</v>
      </c>
      <c r="C43" s="342">
        <v>0</v>
      </c>
      <c r="D43" s="343">
        <v>0</v>
      </c>
      <c r="E43" s="344">
        <v>0</v>
      </c>
      <c r="F43" s="552">
        <v>0</v>
      </c>
    </row>
    <row r="44" spans="1:10" x14ac:dyDescent="0.3">
      <c r="A44" s="11">
        <v>0</v>
      </c>
      <c r="B44" s="11">
        <v>0</v>
      </c>
      <c r="C44" s="342">
        <v>0</v>
      </c>
      <c r="D44" s="343">
        <v>0</v>
      </c>
      <c r="E44" s="344">
        <v>0</v>
      </c>
      <c r="F44" s="552">
        <v>0</v>
      </c>
    </row>
    <row r="45" spans="1:10" x14ac:dyDescent="0.3">
      <c r="A45" s="11">
        <v>0</v>
      </c>
      <c r="B45" s="11">
        <v>0</v>
      </c>
      <c r="C45" s="342">
        <v>0</v>
      </c>
      <c r="D45" s="343">
        <v>0</v>
      </c>
      <c r="E45" s="344">
        <v>0</v>
      </c>
      <c r="F45" s="552">
        <v>0</v>
      </c>
    </row>
    <row r="46" spans="1:10" x14ac:dyDescent="0.3">
      <c r="A46" s="11">
        <v>0</v>
      </c>
      <c r="B46" s="11">
        <v>0</v>
      </c>
      <c r="C46" s="342">
        <v>0</v>
      </c>
      <c r="D46" s="343">
        <v>0</v>
      </c>
      <c r="E46" s="344">
        <v>0</v>
      </c>
      <c r="F46" s="552">
        <v>0</v>
      </c>
    </row>
    <row r="47" spans="1:10" x14ac:dyDescent="0.3">
      <c r="A47" s="11">
        <v>0</v>
      </c>
      <c r="B47" s="11">
        <v>0</v>
      </c>
      <c r="C47" s="342">
        <v>0</v>
      </c>
      <c r="D47" s="343">
        <v>0</v>
      </c>
      <c r="E47" s="344">
        <v>0</v>
      </c>
      <c r="F47" s="552">
        <v>0</v>
      </c>
    </row>
    <row r="48" spans="1:10" x14ac:dyDescent="0.3">
      <c r="A48" s="11">
        <v>0</v>
      </c>
      <c r="B48" s="11">
        <v>0</v>
      </c>
      <c r="C48" s="342">
        <v>0</v>
      </c>
      <c r="D48" s="343">
        <v>0</v>
      </c>
      <c r="E48" s="344">
        <v>0</v>
      </c>
      <c r="F48" s="552">
        <v>0</v>
      </c>
    </row>
    <row r="49" spans="1:6" x14ac:dyDescent="0.3">
      <c r="A49" s="11">
        <v>0</v>
      </c>
      <c r="B49" s="11">
        <v>0</v>
      </c>
      <c r="C49" s="342">
        <v>0</v>
      </c>
      <c r="D49" s="343">
        <v>0</v>
      </c>
      <c r="E49" s="344">
        <v>0</v>
      </c>
      <c r="F49" s="552">
        <v>0</v>
      </c>
    </row>
    <row r="50" spans="1:6" x14ac:dyDescent="0.3">
      <c r="A50" s="11">
        <v>0</v>
      </c>
      <c r="B50" s="11">
        <v>0</v>
      </c>
      <c r="C50" s="342">
        <v>0</v>
      </c>
      <c r="D50" s="343">
        <v>0</v>
      </c>
      <c r="E50" s="344">
        <v>0</v>
      </c>
      <c r="F50" s="552">
        <v>0</v>
      </c>
    </row>
    <row r="51" spans="1:6" x14ac:dyDescent="0.3">
      <c r="A51" s="11">
        <v>0</v>
      </c>
      <c r="B51" s="11">
        <v>0</v>
      </c>
      <c r="C51" s="342">
        <v>0</v>
      </c>
      <c r="D51" s="343">
        <v>0</v>
      </c>
      <c r="E51" s="344">
        <v>0</v>
      </c>
      <c r="F51" s="552">
        <v>0</v>
      </c>
    </row>
    <row r="52" spans="1:6" x14ac:dyDescent="0.3">
      <c r="A52" s="11">
        <v>0</v>
      </c>
      <c r="B52" s="11">
        <v>0</v>
      </c>
      <c r="C52" s="342">
        <v>0</v>
      </c>
      <c r="D52" s="343">
        <v>0</v>
      </c>
      <c r="E52" s="344">
        <v>0</v>
      </c>
      <c r="F52" s="552">
        <v>0</v>
      </c>
    </row>
    <row r="53" spans="1:6" x14ac:dyDescent="0.3">
      <c r="A53" s="11">
        <v>0</v>
      </c>
      <c r="B53" s="11">
        <v>0</v>
      </c>
      <c r="C53" s="342">
        <v>0</v>
      </c>
      <c r="D53" s="343">
        <v>0</v>
      </c>
      <c r="E53" s="344">
        <v>0</v>
      </c>
      <c r="F53" s="552">
        <v>0</v>
      </c>
    </row>
    <row r="54" spans="1:6" x14ac:dyDescent="0.3">
      <c r="A54" s="11">
        <v>0</v>
      </c>
      <c r="B54" s="11">
        <v>0</v>
      </c>
      <c r="C54" s="342">
        <v>0</v>
      </c>
      <c r="D54" s="343">
        <v>0</v>
      </c>
      <c r="E54" s="344">
        <v>0</v>
      </c>
      <c r="F54" s="552">
        <v>0</v>
      </c>
    </row>
  </sheetData>
  <sheetProtection selectLockedCells="1" sort="0"/>
  <protectedRanges>
    <protectedRange sqref="C2" name="Range2_1_1_2_1"/>
  </protectedRanges>
  <autoFilter ref="A3:I54" xr:uid="{737627CF-77F4-420E-A71D-8E7435DB65B4}"/>
  <mergeCells count="1">
    <mergeCell ref="A2:F2"/>
  </mergeCells>
  <dataValidations count="1">
    <dataValidation allowBlank="1" showInputMessage="1" showErrorMessage="1" promptTitle="Quarter Activity Initiated" prompt="Select the quarter the Board anticipates the activtiy to begin." sqref="C1" xr:uid="{DAE48318-871E-4B9B-AE31-0699F74EF75B}"/>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A83BA48-2DC9-4543-B720-7023C7C34A36}">
          <x14:formula1>
            <xm:f>'Drop-Down Pick Lists'!$E$4:$E$8</xm:f>
          </x14:formula1>
          <xm:sqref>G4:G54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668D-8ECC-4921-B7A8-1871948F799E}">
  <sheetPr>
    <tabColor theme="7" tint="0.59999389629810485"/>
  </sheetPr>
  <dimension ref="A1:J54"/>
  <sheetViews>
    <sheetView topLeftCell="E1" workbookViewId="0">
      <selection activeCell="A2" sqref="A2:F2"/>
    </sheetView>
  </sheetViews>
  <sheetFormatPr defaultColWidth="0" defaultRowHeight="14.4" x14ac:dyDescent="0.3"/>
  <cols>
    <col min="1" max="1" width="51.88671875" style="11" bestFit="1" customWidth="1"/>
    <col min="2" max="2" width="49.88671875" style="11" customWidth="1"/>
    <col min="3" max="3" width="28.44140625" style="342" customWidth="1"/>
    <col min="4" max="4" width="31.109375" style="343" bestFit="1" customWidth="1"/>
    <col min="5" max="5" width="29.5546875" style="344" customWidth="1"/>
    <col min="6" max="6" width="26.44140625" style="552" bestFit="1" customWidth="1"/>
    <col min="7" max="7" width="23.44140625" style="360" customWidth="1"/>
    <col min="8" max="9" width="57" style="551" customWidth="1"/>
    <col min="10" max="10" width="21.6640625" style="551" customWidth="1"/>
    <col min="11" max="11" width="0" style="11" hidden="1" customWidth="1"/>
    <col min="12" max="16383" width="0" style="11" hidden="1"/>
    <col min="16384" max="16384" width="3.6640625" style="11" customWidth="1"/>
  </cols>
  <sheetData>
    <row r="1" spans="1:10" s="550" customFormat="1" ht="31.2" x14ac:dyDescent="0.4">
      <c r="A1" s="547" t="str">
        <f>CONCATENATE("FFY ", Instructions!$B$9, " Quarterly Narrative")</f>
        <v>FFY 2027 Quarterly Narrative</v>
      </c>
      <c r="B1" s="668" t="str">
        <f>CONCATENATE("FY ", Instructions!$B$9, " Quarterly Narrative")</f>
        <v>FY 2027 Quarterly Narrative</v>
      </c>
      <c r="C1" s="526"/>
      <c r="D1" s="546" t="str">
        <f>CONCATENATE("FFY ", [2]Instructions!$B$9, " Quarterly Narrative")</f>
        <v>FFY 2026 Quarterly Narrative</v>
      </c>
      <c r="E1" s="248"/>
      <c r="F1" s="246"/>
      <c r="G1" s="548"/>
      <c r="H1" s="549"/>
      <c r="I1" s="549"/>
      <c r="J1" s="549"/>
    </row>
    <row r="2" spans="1:10" s="550" customFormat="1" ht="26.25" customHeight="1" x14ac:dyDescent="0.4">
      <c r="A2" s="717">
        <f>Instructions!$B$8</f>
        <v>0</v>
      </c>
      <c r="B2" s="717"/>
      <c r="C2" s="717"/>
      <c r="D2" s="717"/>
      <c r="E2" s="717"/>
      <c r="F2" s="717"/>
      <c r="G2" s="548"/>
      <c r="H2" s="549"/>
      <c r="I2" s="549"/>
      <c r="J2" s="549"/>
    </row>
    <row r="3" spans="1:10" ht="43.2" x14ac:dyDescent="0.3">
      <c r="A3" s="688" t="s">
        <v>111</v>
      </c>
      <c r="B3" s="688" t="s">
        <v>112</v>
      </c>
      <c r="C3" s="689" t="s">
        <v>218</v>
      </c>
      <c r="D3" s="688" t="s">
        <v>219</v>
      </c>
      <c r="E3" s="688" t="s">
        <v>115</v>
      </c>
      <c r="F3" s="688" t="s">
        <v>161</v>
      </c>
      <c r="G3" s="691" t="s">
        <v>223</v>
      </c>
      <c r="H3" s="691" t="s">
        <v>221</v>
      </c>
      <c r="I3" s="691" t="s">
        <v>222</v>
      </c>
    </row>
    <row r="4" spans="1:10" x14ac:dyDescent="0.3">
      <c r="A4" s="11" cm="1">
        <f t="array" ref="A4:F54">AEP[[Activity Category]:[Activity Description]]</f>
        <v>0</v>
      </c>
      <c r="B4" s="11">
        <v>0</v>
      </c>
      <c r="C4" s="342">
        <v>0</v>
      </c>
      <c r="D4" s="343">
        <v>0</v>
      </c>
      <c r="E4" s="344">
        <v>0</v>
      </c>
      <c r="F4" s="552">
        <v>0</v>
      </c>
    </row>
    <row r="5" spans="1:10" x14ac:dyDescent="0.3">
      <c r="A5" s="11">
        <v>0</v>
      </c>
      <c r="B5" s="11">
        <v>0</v>
      </c>
      <c r="C5" s="342">
        <v>0</v>
      </c>
      <c r="D5" s="343">
        <v>0</v>
      </c>
      <c r="E5" s="344">
        <v>0</v>
      </c>
      <c r="F5" s="552">
        <v>0</v>
      </c>
    </row>
    <row r="6" spans="1:10" x14ac:dyDescent="0.3">
      <c r="A6" s="11">
        <v>0</v>
      </c>
      <c r="B6" s="11">
        <v>0</v>
      </c>
      <c r="C6" s="342">
        <v>0</v>
      </c>
      <c r="D6" s="343">
        <v>0</v>
      </c>
      <c r="E6" s="344">
        <v>0</v>
      </c>
      <c r="F6" s="552">
        <v>0</v>
      </c>
    </row>
    <row r="7" spans="1:10" x14ac:dyDescent="0.3">
      <c r="A7" s="11">
        <v>0</v>
      </c>
      <c r="B7" s="342">
        <v>0</v>
      </c>
      <c r="C7" s="342">
        <v>0</v>
      </c>
      <c r="D7" s="344">
        <v>0</v>
      </c>
      <c r="E7" s="552">
        <v>0</v>
      </c>
      <c r="F7" s="344">
        <v>0</v>
      </c>
      <c r="G7" s="551"/>
      <c r="J7" s="11"/>
    </row>
    <row r="8" spans="1:10" x14ac:dyDescent="0.3">
      <c r="A8" s="11">
        <v>0</v>
      </c>
      <c r="B8" s="342">
        <v>0</v>
      </c>
      <c r="C8" s="342">
        <v>0</v>
      </c>
      <c r="D8" s="344">
        <v>0</v>
      </c>
      <c r="E8" s="552">
        <v>0</v>
      </c>
      <c r="F8" s="344">
        <v>0</v>
      </c>
      <c r="G8" s="551"/>
      <c r="J8" s="11"/>
    </row>
    <row r="9" spans="1:10" x14ac:dyDescent="0.3">
      <c r="A9" s="11">
        <v>0</v>
      </c>
      <c r="B9" s="11">
        <v>0</v>
      </c>
      <c r="C9" s="670">
        <v>0</v>
      </c>
      <c r="D9" s="11">
        <v>0</v>
      </c>
      <c r="E9" s="11">
        <v>0</v>
      </c>
      <c r="F9" s="11">
        <v>0</v>
      </c>
      <c r="G9" s="11"/>
      <c r="H9" s="11"/>
      <c r="I9" s="11"/>
      <c r="J9" s="11"/>
    </row>
    <row r="10" spans="1:10" x14ac:dyDescent="0.3">
      <c r="A10" s="11">
        <v>0</v>
      </c>
      <c r="B10" s="11">
        <v>0</v>
      </c>
      <c r="C10" s="670">
        <v>0</v>
      </c>
      <c r="D10" s="11">
        <v>0</v>
      </c>
      <c r="E10" s="11">
        <v>0</v>
      </c>
      <c r="F10" s="11">
        <v>0</v>
      </c>
      <c r="G10" s="11"/>
      <c r="H10" s="11"/>
      <c r="I10" s="11"/>
      <c r="J10" s="11"/>
    </row>
    <row r="11" spans="1:10" x14ac:dyDescent="0.3">
      <c r="A11" s="11">
        <v>0</v>
      </c>
      <c r="B11" s="11">
        <v>0</v>
      </c>
      <c r="C11" s="670">
        <v>0</v>
      </c>
      <c r="D11" s="11">
        <v>0</v>
      </c>
      <c r="E11" s="11">
        <v>0</v>
      </c>
      <c r="F11" s="11">
        <v>0</v>
      </c>
      <c r="G11" s="11"/>
      <c r="H11" s="11"/>
      <c r="I11" s="11"/>
      <c r="J11" s="11"/>
    </row>
    <row r="12" spans="1:10" x14ac:dyDescent="0.3">
      <c r="A12" s="11">
        <v>0</v>
      </c>
      <c r="B12" s="11">
        <v>0</v>
      </c>
      <c r="C12" s="670">
        <v>0</v>
      </c>
      <c r="D12" s="11">
        <v>0</v>
      </c>
      <c r="E12" s="11">
        <v>0</v>
      </c>
      <c r="F12" s="11">
        <v>0</v>
      </c>
      <c r="G12" s="11"/>
      <c r="H12" s="11"/>
      <c r="I12" s="11"/>
      <c r="J12" s="11"/>
    </row>
    <row r="13" spans="1:10" x14ac:dyDescent="0.3">
      <c r="A13" s="11">
        <v>0</v>
      </c>
      <c r="B13" s="11">
        <v>0</v>
      </c>
      <c r="C13" s="670">
        <v>0</v>
      </c>
      <c r="D13" s="11">
        <v>0</v>
      </c>
      <c r="E13" s="11">
        <v>0</v>
      </c>
      <c r="F13" s="11">
        <v>0</v>
      </c>
      <c r="G13" s="11"/>
      <c r="H13" s="11"/>
      <c r="I13" s="11"/>
      <c r="J13" s="11"/>
    </row>
    <row r="14" spans="1:10" x14ac:dyDescent="0.3">
      <c r="A14" s="11">
        <v>0</v>
      </c>
      <c r="B14" s="11">
        <v>0</v>
      </c>
      <c r="C14" s="670">
        <v>0</v>
      </c>
      <c r="D14" s="11">
        <v>0</v>
      </c>
      <c r="E14" s="11">
        <v>0</v>
      </c>
      <c r="F14" s="11">
        <v>0</v>
      </c>
      <c r="G14" s="11"/>
      <c r="H14" s="11"/>
      <c r="I14" s="11"/>
      <c r="J14" s="11"/>
    </row>
    <row r="15" spans="1:10" x14ac:dyDescent="0.3">
      <c r="A15" s="11">
        <v>0</v>
      </c>
      <c r="B15" s="11">
        <v>0</v>
      </c>
      <c r="C15" s="670">
        <v>0</v>
      </c>
      <c r="D15" s="11">
        <v>0</v>
      </c>
      <c r="E15" s="11">
        <v>0</v>
      </c>
      <c r="F15" s="11">
        <v>0</v>
      </c>
      <c r="G15" s="11"/>
      <c r="H15" s="11"/>
      <c r="I15" s="11"/>
      <c r="J15" s="11"/>
    </row>
    <row r="16" spans="1:10" x14ac:dyDescent="0.3">
      <c r="A16" s="11">
        <v>0</v>
      </c>
      <c r="B16" s="11">
        <v>0</v>
      </c>
      <c r="C16" s="670">
        <v>0</v>
      </c>
      <c r="D16" s="11">
        <v>0</v>
      </c>
      <c r="E16" s="11">
        <v>0</v>
      </c>
      <c r="F16" s="11">
        <v>0</v>
      </c>
      <c r="G16" s="11"/>
      <c r="H16" s="11"/>
      <c r="I16" s="11"/>
      <c r="J16" s="11"/>
    </row>
    <row r="17" spans="1:6" s="11" customFormat="1" x14ac:dyDescent="0.3">
      <c r="A17" s="11">
        <v>0</v>
      </c>
      <c r="B17" s="11">
        <v>0</v>
      </c>
      <c r="C17" s="670">
        <v>0</v>
      </c>
      <c r="D17" s="11">
        <v>0</v>
      </c>
      <c r="E17" s="11">
        <v>0</v>
      </c>
      <c r="F17" s="11">
        <v>0</v>
      </c>
    </row>
    <row r="18" spans="1:6" s="11" customFormat="1" x14ac:dyDescent="0.3">
      <c r="A18" s="11">
        <v>0</v>
      </c>
      <c r="B18" s="11">
        <v>0</v>
      </c>
      <c r="C18" s="670">
        <v>0</v>
      </c>
      <c r="D18" s="11">
        <v>0</v>
      </c>
      <c r="E18" s="11">
        <v>0</v>
      </c>
      <c r="F18" s="11">
        <v>0</v>
      </c>
    </row>
    <row r="19" spans="1:6" s="11" customFormat="1" x14ac:dyDescent="0.3">
      <c r="A19" s="11">
        <v>0</v>
      </c>
      <c r="B19" s="11">
        <v>0</v>
      </c>
      <c r="C19" s="670">
        <v>0</v>
      </c>
      <c r="D19" s="11">
        <v>0</v>
      </c>
      <c r="E19" s="11">
        <v>0</v>
      </c>
      <c r="F19" s="11">
        <v>0</v>
      </c>
    </row>
    <row r="20" spans="1:6" s="11" customFormat="1" x14ac:dyDescent="0.3">
      <c r="A20" s="11">
        <v>0</v>
      </c>
      <c r="B20" s="11">
        <v>0</v>
      </c>
      <c r="C20" s="670">
        <v>0</v>
      </c>
      <c r="D20" s="11">
        <v>0</v>
      </c>
      <c r="E20" s="11">
        <v>0</v>
      </c>
      <c r="F20" s="11">
        <v>0</v>
      </c>
    </row>
    <row r="21" spans="1:6" s="11" customFormat="1" x14ac:dyDescent="0.3">
      <c r="A21" s="11">
        <v>0</v>
      </c>
      <c r="B21" s="11">
        <v>0</v>
      </c>
      <c r="C21" s="670">
        <v>0</v>
      </c>
      <c r="D21" s="11">
        <v>0</v>
      </c>
      <c r="E21" s="11">
        <v>0</v>
      </c>
      <c r="F21" s="11">
        <v>0</v>
      </c>
    </row>
    <row r="22" spans="1:6" s="11" customFormat="1" x14ac:dyDescent="0.3">
      <c r="A22" s="11">
        <v>0</v>
      </c>
      <c r="B22" s="11">
        <v>0</v>
      </c>
      <c r="C22" s="670">
        <v>0</v>
      </c>
      <c r="D22" s="11">
        <v>0</v>
      </c>
      <c r="E22" s="11">
        <v>0</v>
      </c>
      <c r="F22" s="11">
        <v>0</v>
      </c>
    </row>
    <row r="23" spans="1:6" s="11" customFormat="1" x14ac:dyDescent="0.3">
      <c r="A23" s="11">
        <v>0</v>
      </c>
      <c r="B23" s="11">
        <v>0</v>
      </c>
      <c r="C23" s="670">
        <v>0</v>
      </c>
      <c r="D23" s="11">
        <v>0</v>
      </c>
      <c r="E23" s="11">
        <v>0</v>
      </c>
      <c r="F23" s="11">
        <v>0</v>
      </c>
    </row>
    <row r="24" spans="1:6" s="11" customFormat="1" x14ac:dyDescent="0.3">
      <c r="A24" s="11">
        <v>0</v>
      </c>
      <c r="B24" s="11">
        <v>0</v>
      </c>
      <c r="C24" s="670">
        <v>0</v>
      </c>
      <c r="D24" s="11">
        <v>0</v>
      </c>
      <c r="E24" s="11">
        <v>0</v>
      </c>
      <c r="F24" s="11">
        <v>0</v>
      </c>
    </row>
    <row r="25" spans="1:6" s="11" customFormat="1" x14ac:dyDescent="0.3">
      <c r="A25" s="11">
        <v>0</v>
      </c>
      <c r="B25" s="11">
        <v>0</v>
      </c>
      <c r="C25" s="670">
        <v>0</v>
      </c>
      <c r="D25" s="11">
        <v>0</v>
      </c>
      <c r="E25" s="11">
        <v>0</v>
      </c>
      <c r="F25" s="11">
        <v>0</v>
      </c>
    </row>
    <row r="26" spans="1:6" s="11" customFormat="1" x14ac:dyDescent="0.3">
      <c r="A26" s="11">
        <v>0</v>
      </c>
      <c r="B26" s="11">
        <v>0</v>
      </c>
      <c r="C26" s="670">
        <v>0</v>
      </c>
      <c r="D26" s="11">
        <v>0</v>
      </c>
      <c r="E26" s="11">
        <v>0</v>
      </c>
      <c r="F26" s="11">
        <v>0</v>
      </c>
    </row>
    <row r="27" spans="1:6" s="11" customFormat="1" x14ac:dyDescent="0.3">
      <c r="A27" s="11">
        <v>0</v>
      </c>
      <c r="B27" s="11">
        <v>0</v>
      </c>
      <c r="C27" s="670">
        <v>0</v>
      </c>
      <c r="D27" s="11">
        <v>0</v>
      </c>
      <c r="E27" s="11">
        <v>0</v>
      </c>
      <c r="F27" s="11">
        <v>0</v>
      </c>
    </row>
    <row r="28" spans="1:6" s="11" customFormat="1" x14ac:dyDescent="0.3">
      <c r="A28" s="11">
        <v>0</v>
      </c>
      <c r="B28" s="11">
        <v>0</v>
      </c>
      <c r="C28" s="670">
        <v>0</v>
      </c>
      <c r="D28" s="11">
        <v>0</v>
      </c>
      <c r="E28" s="11">
        <v>0</v>
      </c>
      <c r="F28" s="11">
        <v>0</v>
      </c>
    </row>
    <row r="29" spans="1:6" s="11" customFormat="1" x14ac:dyDescent="0.3">
      <c r="A29" s="11">
        <v>0</v>
      </c>
      <c r="B29" s="11">
        <v>0</v>
      </c>
      <c r="C29" s="670">
        <v>0</v>
      </c>
      <c r="D29" s="11">
        <v>0</v>
      </c>
      <c r="E29" s="11">
        <v>0</v>
      </c>
      <c r="F29" s="11">
        <v>0</v>
      </c>
    </row>
    <row r="30" spans="1:6" s="11" customFormat="1" x14ac:dyDescent="0.3">
      <c r="A30" s="11">
        <v>0</v>
      </c>
      <c r="B30" s="11">
        <v>0</v>
      </c>
      <c r="C30" s="670">
        <v>0</v>
      </c>
      <c r="D30" s="11">
        <v>0</v>
      </c>
      <c r="E30" s="11">
        <v>0</v>
      </c>
      <c r="F30" s="11">
        <v>0</v>
      </c>
    </row>
    <row r="31" spans="1:6" s="11" customFormat="1" x14ac:dyDescent="0.3">
      <c r="A31" s="11">
        <v>0</v>
      </c>
      <c r="B31" s="11">
        <v>0</v>
      </c>
      <c r="C31" s="670">
        <v>0</v>
      </c>
      <c r="D31" s="11">
        <v>0</v>
      </c>
      <c r="E31" s="11">
        <v>0</v>
      </c>
      <c r="F31" s="11">
        <v>0</v>
      </c>
    </row>
    <row r="32" spans="1:6" s="11" customFormat="1" x14ac:dyDescent="0.3">
      <c r="A32" s="11">
        <v>0</v>
      </c>
      <c r="B32" s="11">
        <v>0</v>
      </c>
      <c r="C32" s="670">
        <v>0</v>
      </c>
      <c r="D32" s="11">
        <v>0</v>
      </c>
      <c r="E32" s="11">
        <v>0</v>
      </c>
      <c r="F32" s="11">
        <v>0</v>
      </c>
    </row>
    <row r="33" spans="1:10" x14ac:dyDescent="0.3">
      <c r="A33" s="11">
        <v>0</v>
      </c>
      <c r="B33" s="11">
        <v>0</v>
      </c>
      <c r="C33" s="670">
        <v>0</v>
      </c>
      <c r="D33" s="11">
        <v>0</v>
      </c>
      <c r="E33" s="11">
        <v>0</v>
      </c>
      <c r="F33" s="11">
        <v>0</v>
      </c>
      <c r="G33" s="11"/>
      <c r="H33" s="11"/>
      <c r="I33" s="11"/>
      <c r="J33" s="11"/>
    </row>
    <row r="34" spans="1:10" x14ac:dyDescent="0.3">
      <c r="A34" s="11">
        <v>0</v>
      </c>
      <c r="B34" s="11">
        <v>0</v>
      </c>
      <c r="C34" s="670">
        <v>0</v>
      </c>
      <c r="D34" s="11">
        <v>0</v>
      </c>
      <c r="E34" s="11">
        <v>0</v>
      </c>
      <c r="F34" s="11">
        <v>0</v>
      </c>
      <c r="G34" s="11"/>
      <c r="H34" s="11"/>
      <c r="I34" s="11"/>
      <c r="J34" s="11"/>
    </row>
    <row r="35" spans="1:10" x14ac:dyDescent="0.3">
      <c r="A35" s="11">
        <v>0</v>
      </c>
      <c r="B35" s="11">
        <v>0</v>
      </c>
      <c r="C35" s="670">
        <v>0</v>
      </c>
      <c r="D35" s="11">
        <v>0</v>
      </c>
      <c r="E35" s="11">
        <v>0</v>
      </c>
      <c r="F35" s="11">
        <v>0</v>
      </c>
      <c r="G35" s="11"/>
      <c r="H35" s="11"/>
      <c r="I35" s="11"/>
      <c r="J35" s="11"/>
    </row>
    <row r="36" spans="1:10" x14ac:dyDescent="0.3">
      <c r="A36" s="11">
        <v>0</v>
      </c>
      <c r="B36" s="11">
        <v>0</v>
      </c>
      <c r="C36" s="670">
        <v>0</v>
      </c>
      <c r="D36" s="11">
        <v>0</v>
      </c>
      <c r="E36" s="11">
        <v>0</v>
      </c>
      <c r="F36" s="11">
        <v>0</v>
      </c>
      <c r="G36" s="11"/>
      <c r="H36" s="11"/>
      <c r="I36" s="11"/>
      <c r="J36" s="11"/>
    </row>
    <row r="37" spans="1:10" x14ac:dyDescent="0.3">
      <c r="A37" s="11">
        <v>0</v>
      </c>
      <c r="B37" s="11">
        <v>0</v>
      </c>
      <c r="C37" s="670">
        <v>0</v>
      </c>
      <c r="D37" s="11">
        <v>0</v>
      </c>
      <c r="E37" s="11">
        <v>0</v>
      </c>
      <c r="F37" s="11">
        <v>0</v>
      </c>
      <c r="G37" s="11"/>
      <c r="H37" s="11"/>
      <c r="I37" s="11"/>
      <c r="J37" s="11"/>
    </row>
    <row r="38" spans="1:10" x14ac:dyDescent="0.3">
      <c r="A38" s="11">
        <v>0</v>
      </c>
      <c r="B38" s="11">
        <v>0</v>
      </c>
      <c r="C38" s="342">
        <v>0</v>
      </c>
      <c r="D38" s="343">
        <v>0</v>
      </c>
      <c r="E38" s="344">
        <v>0</v>
      </c>
      <c r="F38" s="552">
        <v>0</v>
      </c>
    </row>
    <row r="39" spans="1:10" x14ac:dyDescent="0.3">
      <c r="A39" s="11">
        <v>0</v>
      </c>
      <c r="B39" s="11">
        <v>0</v>
      </c>
      <c r="C39" s="342">
        <v>0</v>
      </c>
      <c r="D39" s="343">
        <v>0</v>
      </c>
      <c r="E39" s="344">
        <v>0</v>
      </c>
      <c r="F39" s="552">
        <v>0</v>
      </c>
    </row>
    <row r="40" spans="1:10" x14ac:dyDescent="0.3">
      <c r="A40" s="11">
        <v>0</v>
      </c>
      <c r="B40" s="11">
        <v>0</v>
      </c>
      <c r="C40" s="342">
        <v>0</v>
      </c>
      <c r="D40" s="343">
        <v>0</v>
      </c>
      <c r="E40" s="344">
        <v>0</v>
      </c>
      <c r="F40" s="552">
        <v>0</v>
      </c>
    </row>
    <row r="41" spans="1:10" x14ac:dyDescent="0.3">
      <c r="A41" s="11">
        <v>0</v>
      </c>
      <c r="B41" s="11">
        <v>0</v>
      </c>
      <c r="C41" s="342">
        <v>0</v>
      </c>
      <c r="D41" s="343">
        <v>0</v>
      </c>
      <c r="E41" s="344">
        <v>0</v>
      </c>
      <c r="F41" s="552">
        <v>0</v>
      </c>
    </row>
    <row r="42" spans="1:10" x14ac:dyDescent="0.3">
      <c r="A42" s="11">
        <v>0</v>
      </c>
      <c r="B42" s="11">
        <v>0</v>
      </c>
      <c r="C42" s="342">
        <v>0</v>
      </c>
      <c r="D42" s="343">
        <v>0</v>
      </c>
      <c r="E42" s="344">
        <v>0</v>
      </c>
      <c r="F42" s="552">
        <v>0</v>
      </c>
    </row>
    <row r="43" spans="1:10" x14ac:dyDescent="0.3">
      <c r="A43" s="11">
        <v>0</v>
      </c>
      <c r="B43" s="11">
        <v>0</v>
      </c>
      <c r="C43" s="342">
        <v>0</v>
      </c>
      <c r="D43" s="343">
        <v>0</v>
      </c>
      <c r="E43" s="344">
        <v>0</v>
      </c>
      <c r="F43" s="552">
        <v>0</v>
      </c>
    </row>
    <row r="44" spans="1:10" x14ac:dyDescent="0.3">
      <c r="A44" s="11">
        <v>0</v>
      </c>
      <c r="B44" s="11">
        <v>0</v>
      </c>
      <c r="C44" s="342">
        <v>0</v>
      </c>
      <c r="D44" s="343">
        <v>0</v>
      </c>
      <c r="E44" s="344">
        <v>0</v>
      </c>
      <c r="F44" s="552">
        <v>0</v>
      </c>
    </row>
    <row r="45" spans="1:10" x14ac:dyDescent="0.3">
      <c r="A45" s="11">
        <v>0</v>
      </c>
      <c r="B45" s="11">
        <v>0</v>
      </c>
      <c r="C45" s="342">
        <v>0</v>
      </c>
      <c r="D45" s="343">
        <v>0</v>
      </c>
      <c r="E45" s="344">
        <v>0</v>
      </c>
      <c r="F45" s="552">
        <v>0</v>
      </c>
    </row>
    <row r="46" spans="1:10" x14ac:dyDescent="0.3">
      <c r="A46" s="11">
        <v>0</v>
      </c>
      <c r="B46" s="11">
        <v>0</v>
      </c>
      <c r="C46" s="342">
        <v>0</v>
      </c>
      <c r="D46" s="343">
        <v>0</v>
      </c>
      <c r="E46" s="344">
        <v>0</v>
      </c>
      <c r="F46" s="552">
        <v>0</v>
      </c>
    </row>
    <row r="47" spans="1:10" x14ac:dyDescent="0.3">
      <c r="A47" s="11">
        <v>0</v>
      </c>
      <c r="B47" s="11">
        <v>0</v>
      </c>
      <c r="C47" s="342">
        <v>0</v>
      </c>
      <c r="D47" s="343">
        <v>0</v>
      </c>
      <c r="E47" s="344">
        <v>0</v>
      </c>
      <c r="F47" s="552">
        <v>0</v>
      </c>
    </row>
    <row r="48" spans="1:10" x14ac:dyDescent="0.3">
      <c r="A48" s="11">
        <v>0</v>
      </c>
      <c r="B48" s="11">
        <v>0</v>
      </c>
      <c r="C48" s="342">
        <v>0</v>
      </c>
      <c r="D48" s="343">
        <v>0</v>
      </c>
      <c r="E48" s="344">
        <v>0</v>
      </c>
      <c r="F48" s="552">
        <v>0</v>
      </c>
    </row>
    <row r="49" spans="1:6" x14ac:dyDescent="0.3">
      <c r="A49" s="11">
        <v>0</v>
      </c>
      <c r="B49" s="11">
        <v>0</v>
      </c>
      <c r="C49" s="342">
        <v>0</v>
      </c>
      <c r="D49" s="343">
        <v>0</v>
      </c>
      <c r="E49" s="344">
        <v>0</v>
      </c>
      <c r="F49" s="552">
        <v>0</v>
      </c>
    </row>
    <row r="50" spans="1:6" x14ac:dyDescent="0.3">
      <c r="A50" s="11">
        <v>0</v>
      </c>
      <c r="B50" s="11">
        <v>0</v>
      </c>
      <c r="C50" s="342">
        <v>0</v>
      </c>
      <c r="D50" s="343">
        <v>0</v>
      </c>
      <c r="E50" s="344">
        <v>0</v>
      </c>
      <c r="F50" s="552">
        <v>0</v>
      </c>
    </row>
    <row r="51" spans="1:6" x14ac:dyDescent="0.3">
      <c r="A51" s="11">
        <v>0</v>
      </c>
      <c r="B51" s="11">
        <v>0</v>
      </c>
      <c r="C51" s="342">
        <v>0</v>
      </c>
      <c r="D51" s="343">
        <v>0</v>
      </c>
      <c r="E51" s="344">
        <v>0</v>
      </c>
      <c r="F51" s="552">
        <v>0</v>
      </c>
    </row>
    <row r="52" spans="1:6" x14ac:dyDescent="0.3">
      <c r="A52" s="11">
        <v>0</v>
      </c>
      <c r="B52" s="11">
        <v>0</v>
      </c>
      <c r="C52" s="342">
        <v>0</v>
      </c>
      <c r="D52" s="343">
        <v>0</v>
      </c>
      <c r="E52" s="344">
        <v>0</v>
      </c>
      <c r="F52" s="552">
        <v>0</v>
      </c>
    </row>
    <row r="53" spans="1:6" x14ac:dyDescent="0.3">
      <c r="A53" s="11">
        <v>0</v>
      </c>
      <c r="B53" s="11">
        <v>0</v>
      </c>
      <c r="C53" s="342">
        <v>0</v>
      </c>
      <c r="D53" s="343">
        <v>0</v>
      </c>
      <c r="E53" s="344">
        <v>0</v>
      </c>
      <c r="F53" s="552">
        <v>0</v>
      </c>
    </row>
    <row r="54" spans="1:6" x14ac:dyDescent="0.3">
      <c r="A54" s="11">
        <v>0</v>
      </c>
      <c r="B54" s="11">
        <v>0</v>
      </c>
      <c r="C54" s="342">
        <v>0</v>
      </c>
      <c r="D54" s="343">
        <v>0</v>
      </c>
      <c r="E54" s="344">
        <v>0</v>
      </c>
      <c r="F54" s="552">
        <v>0</v>
      </c>
    </row>
  </sheetData>
  <sheetProtection selectLockedCells="1" sort="0"/>
  <protectedRanges>
    <protectedRange sqref="C2" name="Range2_1_1_2_1"/>
  </protectedRanges>
  <autoFilter ref="A3:I54" xr:uid="{737627CF-77F4-420E-A71D-8E7435DB65B4}"/>
  <mergeCells count="1">
    <mergeCell ref="A2:F2"/>
  </mergeCells>
  <dataValidations count="1">
    <dataValidation allowBlank="1" showInputMessage="1" showErrorMessage="1" promptTitle="Quarter Activity Initiated" prompt="Select the quarter the Board anticipates the activtiy to begin." sqref="C1" xr:uid="{CD9FAA2E-757B-420C-9AEB-DEE7CD20CF4E}"/>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2DCE780-C37B-4AF6-B801-BF7E1877798B}">
          <x14:formula1>
            <xm:f>'Drop-Down Pick Lists'!$E$4:$E$8</xm:f>
          </x14:formula1>
          <xm:sqref>G4:G59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AEF7-4819-4363-BF17-94FC609C3A25}">
  <sheetPr codeName="Sheet6">
    <tabColor theme="5" tint="0.59999389629810485"/>
  </sheetPr>
  <dimension ref="A1:O40"/>
  <sheetViews>
    <sheetView workbookViewId="0"/>
  </sheetViews>
  <sheetFormatPr defaultColWidth="0" defaultRowHeight="14.4" x14ac:dyDescent="0.3"/>
  <cols>
    <col min="1" max="7" width="57" customWidth="1"/>
    <col min="8" max="8" width="0" hidden="1" customWidth="1"/>
    <col min="16384" max="16384" width="0.88671875" customWidth="1"/>
  </cols>
  <sheetData>
    <row r="1" spans="1:15" s="141" customFormat="1" ht="31.2" x14ac:dyDescent="0.4">
      <c r="A1" s="227" t="str">
        <f>CONCATENATE("FFY ", Instructions!$B$9, " Quarterly Narrative")</f>
        <v>FFY 2027 Quarterly Narrative</v>
      </c>
      <c r="B1" s="222"/>
      <c r="C1" s="113"/>
      <c r="D1" s="113"/>
      <c r="E1" s="113"/>
      <c r="F1" s="113"/>
      <c r="G1" s="113"/>
    </row>
    <row r="2" spans="1:15" s="141" customFormat="1" ht="25.8" x14ac:dyDescent="0.5">
      <c r="A2" s="226">
        <f>Instructions!$B$8</f>
        <v>0</v>
      </c>
      <c r="B2" s="223"/>
      <c r="C2" s="113"/>
      <c r="D2" s="113"/>
      <c r="E2" s="113"/>
      <c r="F2" s="113"/>
      <c r="G2" s="113"/>
    </row>
    <row r="3" spans="1:15" s="7" customFormat="1" ht="18" x14ac:dyDescent="0.3">
      <c r="A3" s="711" t="str">
        <f>(CONCATENATE("Oct ",Instructions!$B$22," - Dec ",Instructions!$B$22,""))</f>
        <v>Oct 2026 - Dec 2026</v>
      </c>
      <c r="B3" s="711" t="s">
        <v>211</v>
      </c>
      <c r="C3" s="711"/>
      <c r="D3" s="711"/>
      <c r="E3" s="711"/>
      <c r="F3" s="711"/>
      <c r="G3" s="711"/>
    </row>
    <row r="4" spans="1:15" s="7" customFormat="1" ht="86.25" customHeight="1" x14ac:dyDescent="0.3">
      <c r="A4" s="224" t="s">
        <v>111</v>
      </c>
      <c r="B4" s="184" t="s">
        <v>112</v>
      </c>
      <c r="C4" s="225" t="s">
        <v>224</v>
      </c>
      <c r="D4" s="225" t="s">
        <v>225</v>
      </c>
      <c r="E4" s="225" t="s">
        <v>226</v>
      </c>
      <c r="F4" s="176" t="s">
        <v>227</v>
      </c>
      <c r="G4" s="224" t="s">
        <v>228</v>
      </c>
    </row>
    <row r="5" spans="1:15" s="15" customFormat="1" ht="15.6" x14ac:dyDescent="0.3">
      <c r="A5" s="238" t="s">
        <v>99</v>
      </c>
      <c r="B5" s="239" t="s">
        <v>229</v>
      </c>
      <c r="C5" s="40"/>
      <c r="D5" s="14"/>
      <c r="E5" s="110"/>
      <c r="F5" s="14"/>
      <c r="G5" s="14"/>
    </row>
    <row r="6" spans="1:15" s="15" customFormat="1" ht="15.6" x14ac:dyDescent="0.3">
      <c r="A6" s="40" t="str" cm="1">
        <f t="array" ref="A6:B6">_xlfn.XLOOKUP($B$3,'Annual Expenditure Plan'!G9:G12,'Annual Expenditure Plan'!A9:B12)</f>
        <v xml:space="preserve">READING </v>
      </c>
      <c r="B6" s="40" t="str">
        <v>to dogs</v>
      </c>
      <c r="C6" s="40"/>
      <c r="D6" s="14"/>
      <c r="E6" s="110"/>
      <c r="F6" s="14"/>
      <c r="G6" s="14"/>
    </row>
    <row r="7" spans="1:15" s="15" customFormat="1" ht="15.6" x14ac:dyDescent="0.3">
      <c r="A7" s="40" t="e" cm="1">
        <f t="array" ref="A7">_xlfn.XLOOKUP($B$3,'Annual Expenditure Plan'!G10:G13,'Annual Expenditure Plan'!A10:B13)</f>
        <v>#N/A</v>
      </c>
      <c r="B7" s="40"/>
      <c r="C7" s="40"/>
      <c r="D7" s="14"/>
      <c r="E7" s="110"/>
      <c r="F7" s="14"/>
      <c r="G7" s="14"/>
    </row>
    <row r="8" spans="1:15" s="15" customFormat="1" ht="15.6" x14ac:dyDescent="0.3">
      <c r="A8" s="40" t="e" cm="1">
        <f t="array" ref="A8">_xlfn.XLOOKUP($B$3,'Annual Expenditure Plan'!G11:G14,'Annual Expenditure Plan'!A11:B14)</f>
        <v>#N/A</v>
      </c>
      <c r="B8" s="40"/>
      <c r="C8" s="40"/>
      <c r="D8" s="14"/>
      <c r="E8" s="164"/>
      <c r="F8" s="14"/>
      <c r="G8" s="14"/>
    </row>
    <row r="9" spans="1:15" s="15" customFormat="1" ht="15.6" x14ac:dyDescent="0.3">
      <c r="A9" s="40" t="e" cm="1">
        <f t="array" ref="A9">_xlfn.XLOOKUP($B$3,'Annual Expenditure Plan'!G12:G15,'Annual Expenditure Plan'!A12:B15)</f>
        <v>#N/A</v>
      </c>
      <c r="B9" s="40"/>
      <c r="C9" s="40"/>
      <c r="D9" s="14"/>
      <c r="E9" s="164"/>
      <c r="F9" s="14"/>
      <c r="G9" s="14"/>
    </row>
    <row r="10" spans="1:15" s="15" customFormat="1" ht="15.6" x14ac:dyDescent="0.3">
      <c r="A10" s="40" t="e" cm="1">
        <f t="array" ref="A10">_xlfn.XLOOKUP($B$3,'Annual Expenditure Plan'!G13:G16,'Annual Expenditure Plan'!A13:B16)</f>
        <v>#N/A</v>
      </c>
      <c r="B10" s="159"/>
      <c r="C10" s="159"/>
      <c r="D10" s="158"/>
      <c r="E10" s="165"/>
      <c r="F10" s="158"/>
      <c r="G10" s="158"/>
    </row>
    <row r="11" spans="1:15" s="15" customFormat="1" ht="15.6" x14ac:dyDescent="0.3">
      <c r="A11" s="40" t="e" cm="1">
        <f t="array" ref="A11">_xlfn.XLOOKUP($B$3,'Annual Expenditure Plan'!G14:G17,'Annual Expenditure Plan'!A14:B17)</f>
        <v>#N/A</v>
      </c>
      <c r="B11" s="175"/>
      <c r="C11" s="175"/>
      <c r="D11" s="14"/>
      <c r="E11" s="165"/>
      <c r="F11" s="14"/>
      <c r="G11" s="14"/>
    </row>
    <row r="12" spans="1:15" s="5" customFormat="1" ht="15.6" x14ac:dyDescent="0.3">
      <c r="A12" s="17"/>
      <c r="B12" s="17"/>
      <c r="C12" s="17"/>
      <c r="D12" s="17"/>
      <c r="E12" s="166"/>
      <c r="F12" s="17"/>
      <c r="G12" s="17"/>
      <c r="H12" s="3"/>
      <c r="I12" s="6"/>
      <c r="J12" s="4"/>
      <c r="K12" s="4"/>
      <c r="L12" s="4"/>
      <c r="M12" s="4"/>
      <c r="N12" s="4"/>
      <c r="O12" s="4"/>
    </row>
    <row r="13" spans="1:15" s="7" customFormat="1" ht="18" x14ac:dyDescent="0.3">
      <c r="A13" s="718" t="str">
        <f>(CONCATENATE("2nd Quarter (Jan ",Instructions!$B$9," - Mar ",Instructions!$B$9,")"))</f>
        <v>2nd Quarter (Jan 2027 - Mar 2027)</v>
      </c>
      <c r="B13" s="718"/>
      <c r="C13" s="718"/>
      <c r="D13" s="718"/>
      <c r="E13" s="718"/>
      <c r="F13" s="718"/>
      <c r="G13" s="718"/>
    </row>
    <row r="14" spans="1:15" s="7" customFormat="1" ht="18" x14ac:dyDescent="0.3">
      <c r="A14" s="224" t="s">
        <v>111</v>
      </c>
      <c r="B14" s="41"/>
      <c r="C14" s="41"/>
      <c r="D14" s="176"/>
      <c r="E14" s="24"/>
      <c r="F14" s="24"/>
      <c r="G14" s="24"/>
    </row>
    <row r="15" spans="1:15" s="15" customFormat="1" ht="15.6" x14ac:dyDescent="0.3">
      <c r="A15" s="174"/>
      <c r="B15" s="40"/>
      <c r="C15" s="40"/>
      <c r="D15" s="14"/>
      <c r="E15" s="110"/>
      <c r="F15" s="164"/>
      <c r="G15" s="14"/>
    </row>
    <row r="16" spans="1:15" s="15" customFormat="1" ht="15.6" x14ac:dyDescent="0.3">
      <c r="A16" s="174"/>
      <c r="B16" s="40"/>
      <c r="C16" s="40"/>
      <c r="D16" s="14"/>
      <c r="E16" s="110"/>
      <c r="F16" s="164"/>
      <c r="G16" s="14"/>
    </row>
    <row r="17" spans="1:15" s="15" customFormat="1" ht="15.6" x14ac:dyDescent="0.3">
      <c r="A17" s="174"/>
      <c r="B17" s="40"/>
      <c r="C17" s="40"/>
      <c r="D17" s="14"/>
      <c r="E17" s="110"/>
      <c r="F17" s="164"/>
      <c r="G17" s="14"/>
    </row>
    <row r="18" spans="1:15" s="15" customFormat="1" ht="15.6" x14ac:dyDescent="0.3">
      <c r="A18" s="174"/>
      <c r="B18" s="40"/>
      <c r="C18" s="40"/>
      <c r="D18" s="14"/>
      <c r="E18" s="164"/>
      <c r="F18" s="164"/>
      <c r="G18" s="14"/>
    </row>
    <row r="19" spans="1:15" s="15" customFormat="1" ht="15.6" x14ac:dyDescent="0.3">
      <c r="A19" s="174"/>
      <c r="B19" s="40"/>
      <c r="C19" s="40"/>
      <c r="D19" s="14"/>
      <c r="E19" s="164"/>
      <c r="F19" s="164"/>
      <c r="G19" s="14"/>
    </row>
    <row r="20" spans="1:15" s="15" customFormat="1" ht="15.6" x14ac:dyDescent="0.3">
      <c r="A20" s="174"/>
      <c r="B20" s="159"/>
      <c r="C20" s="159"/>
      <c r="D20" s="14"/>
      <c r="E20" s="165"/>
      <c r="F20" s="164"/>
      <c r="G20" s="158"/>
    </row>
    <row r="21" spans="1:15" s="15" customFormat="1" ht="15.6" x14ac:dyDescent="0.3">
      <c r="A21" s="174"/>
      <c r="B21" s="175"/>
      <c r="C21" s="175"/>
      <c r="D21" s="14"/>
      <c r="E21" s="165"/>
      <c r="F21" s="164"/>
      <c r="G21" s="14"/>
    </row>
    <row r="22" spans="1:15" s="15" customFormat="1" ht="15.6" x14ac:dyDescent="0.3">
      <c r="A22" s="174"/>
      <c r="B22" s="174"/>
      <c r="C22" s="174"/>
      <c r="D22" s="14"/>
      <c r="E22" s="164"/>
      <c r="F22" s="164"/>
      <c r="G22" s="164"/>
    </row>
    <row r="23" spans="1:15" s="15" customFormat="1" ht="15.6" x14ac:dyDescent="0.3">
      <c r="A23" s="174"/>
      <c r="B23" s="174"/>
      <c r="C23" s="174"/>
      <c r="D23" s="14"/>
      <c r="E23" s="164"/>
      <c r="F23" s="167"/>
      <c r="G23" s="167"/>
    </row>
    <row r="24" spans="1:15" s="15" customFormat="1" ht="15.6" x14ac:dyDescent="0.3">
      <c r="A24" s="174"/>
      <c r="B24" s="174"/>
      <c r="C24" s="174"/>
      <c r="D24" s="14"/>
      <c r="E24" s="164"/>
      <c r="F24" s="164"/>
      <c r="G24" s="164"/>
    </row>
    <row r="25" spans="1:15" s="5" customFormat="1" ht="15.6" x14ac:dyDescent="0.3">
      <c r="A25" s="17"/>
      <c r="B25" s="17"/>
      <c r="C25" s="17"/>
      <c r="D25" s="17"/>
      <c r="E25" s="17"/>
      <c r="F25" s="17"/>
      <c r="G25" s="17"/>
      <c r="H25" s="3"/>
      <c r="I25" s="6"/>
      <c r="J25" s="4"/>
      <c r="K25" s="4"/>
      <c r="L25" s="4"/>
      <c r="M25" s="4"/>
      <c r="N25" s="4"/>
      <c r="O25" s="4"/>
    </row>
    <row r="26" spans="1:15" s="7" customFormat="1" ht="18" x14ac:dyDescent="0.3">
      <c r="A26" s="718" t="str">
        <f>(CONCATENATE("3rd Quarter (Apr ",Instructions!$B$9," - Jun ",Instructions!$B$9,")"))</f>
        <v>3rd Quarter (Apr 2027 - Jun 2027)</v>
      </c>
      <c r="B26" s="718"/>
      <c r="C26" s="718"/>
      <c r="D26" s="718"/>
      <c r="E26" s="718"/>
      <c r="F26" s="718"/>
      <c r="G26" s="718"/>
    </row>
    <row r="27" spans="1:15" s="7" customFormat="1" ht="18" x14ac:dyDescent="0.3">
      <c r="A27" s="224" t="s">
        <v>111</v>
      </c>
      <c r="B27" s="41"/>
      <c r="C27" s="41"/>
      <c r="D27" s="176"/>
      <c r="E27" s="24"/>
      <c r="F27" s="24"/>
      <c r="G27" s="24"/>
    </row>
    <row r="28" spans="1:15" s="15" customFormat="1" ht="15.6" x14ac:dyDescent="0.3">
      <c r="A28" s="40"/>
      <c r="B28" s="40"/>
      <c r="C28" s="40"/>
      <c r="D28" s="40"/>
      <c r="E28" s="110"/>
      <c r="F28" s="14"/>
      <c r="G28" s="14"/>
    </row>
    <row r="29" spans="1:15" s="15" customFormat="1" ht="15.6" x14ac:dyDescent="0.3">
      <c r="A29" s="40"/>
      <c r="B29" s="40"/>
      <c r="C29" s="40"/>
      <c r="D29" s="40"/>
      <c r="E29" s="110"/>
      <c r="F29" s="14"/>
      <c r="G29" s="14"/>
    </row>
    <row r="30" spans="1:15" s="15" customFormat="1" ht="15.6" x14ac:dyDescent="0.3">
      <c r="A30" s="40"/>
      <c r="B30" s="40"/>
      <c r="C30" s="40"/>
      <c r="D30" s="40"/>
      <c r="E30" s="110"/>
      <c r="F30" s="14"/>
      <c r="G30" s="14"/>
    </row>
    <row r="31" spans="1:15" s="15" customFormat="1" ht="15.6" x14ac:dyDescent="0.3">
      <c r="A31" s="40"/>
      <c r="B31" s="40"/>
      <c r="C31" s="40"/>
      <c r="D31" s="40"/>
      <c r="E31" s="110"/>
      <c r="F31" s="14"/>
      <c r="G31" s="14"/>
    </row>
    <row r="32" spans="1:15" s="15" customFormat="1" ht="15.6" x14ac:dyDescent="0.3">
      <c r="A32" s="40"/>
      <c r="B32" s="40"/>
      <c r="C32" s="40"/>
      <c r="D32" s="40"/>
      <c r="E32" s="110"/>
      <c r="F32" s="14"/>
      <c r="G32" s="14"/>
    </row>
    <row r="33" spans="1:15" s="5" customFormat="1" ht="15.6" x14ac:dyDescent="0.3">
      <c r="A33" s="17"/>
      <c r="B33" s="17"/>
      <c r="C33" s="17"/>
      <c r="D33" s="17"/>
      <c r="E33" s="17"/>
      <c r="F33" s="17"/>
      <c r="G33" s="17"/>
      <c r="H33" s="3"/>
      <c r="I33" s="6"/>
      <c r="J33" s="4"/>
      <c r="K33" s="4"/>
      <c r="L33" s="4"/>
      <c r="M33" s="4"/>
      <c r="N33" s="4"/>
      <c r="O33" s="4"/>
    </row>
    <row r="34" spans="1:15" s="7" customFormat="1" ht="18" x14ac:dyDescent="0.3">
      <c r="A34" s="718" t="str">
        <f>(CONCATENATE("4th Quarter (Jul ",Instructions!$B$9," - Sep ",Instructions!$B$9,")"))</f>
        <v>4th Quarter (Jul 2027 - Sep 2027)</v>
      </c>
      <c r="B34" s="718"/>
      <c r="C34" s="718"/>
      <c r="D34" s="718"/>
      <c r="E34" s="718"/>
      <c r="F34" s="718"/>
      <c r="G34" s="718"/>
    </row>
    <row r="35" spans="1:15" s="7" customFormat="1" ht="18" x14ac:dyDescent="0.3">
      <c r="A35" s="224" t="s">
        <v>111</v>
      </c>
      <c r="B35" s="41"/>
      <c r="C35" s="41"/>
      <c r="D35" s="176"/>
      <c r="E35" s="24"/>
      <c r="F35" s="24"/>
      <c r="G35" s="24"/>
    </row>
    <row r="36" spans="1:15" s="15" customFormat="1" ht="15.6" x14ac:dyDescent="0.3">
      <c r="A36" s="40"/>
      <c r="B36" s="40"/>
      <c r="C36" s="40"/>
      <c r="D36" s="40"/>
      <c r="E36" s="110"/>
      <c r="F36" s="14"/>
      <c r="G36" s="14"/>
    </row>
    <row r="37" spans="1:15" s="15" customFormat="1" ht="15.6" x14ac:dyDescent="0.3">
      <c r="A37" s="40"/>
      <c r="B37" s="40"/>
      <c r="C37" s="40"/>
      <c r="D37" s="40"/>
      <c r="E37" s="110"/>
      <c r="F37" s="14"/>
      <c r="G37" s="14"/>
    </row>
    <row r="38" spans="1:15" s="15" customFormat="1" ht="15.6" x14ac:dyDescent="0.3">
      <c r="A38" s="40"/>
      <c r="B38" s="40"/>
      <c r="C38" s="40"/>
      <c r="D38" s="40"/>
      <c r="E38" s="110"/>
      <c r="F38" s="14"/>
      <c r="G38" s="14"/>
    </row>
    <row r="39" spans="1:15" s="15" customFormat="1" ht="15.6" x14ac:dyDescent="0.3">
      <c r="A39" s="40"/>
      <c r="B39" s="40"/>
      <c r="C39" s="40"/>
      <c r="D39" s="40"/>
      <c r="E39" s="110"/>
      <c r="F39" s="14"/>
      <c r="G39" s="14"/>
    </row>
    <row r="40" spans="1:15" s="15" customFormat="1" ht="15.6" x14ac:dyDescent="0.3">
      <c r="A40" s="40"/>
      <c r="B40" s="40"/>
      <c r="C40" s="40"/>
      <c r="D40" s="40"/>
      <c r="E40" s="110"/>
      <c r="F40" s="14"/>
      <c r="G40" s="14"/>
    </row>
  </sheetData>
  <sheetProtection formatRows="0" insertRows="0" insertHyperlinks="0" deleteRows="0"/>
  <protectedRanges>
    <protectedRange sqref="D14 D27 D35 F4" name="Range2_1_1"/>
    <protectedRange sqref="B5" name="Range2_1_1_1"/>
  </protectedRanges>
  <mergeCells count="3">
    <mergeCell ref="A13:G13"/>
    <mergeCell ref="A26:G26"/>
    <mergeCell ref="A34:G34"/>
  </mergeCells>
  <dataValidations xWindow="1619" yWindow="690" count="2">
    <dataValidation allowBlank="1" showInputMessage="1" showErrorMessage="1" promptTitle="Activity Description" prompt="Enter detailed description of the activity or grouping of activities._x000a__x000a_What was the reach and impact of the activity?_x000a__x000a_Has the Board made adjustments from the original Expenditure Plan?_x000a_" sqref="E22:E24" xr:uid="{FD88FC8B-5E4A-49FD-8C74-60E2FD4E6A5D}"/>
    <dataValidation allowBlank="1" showInputMessage="1" showErrorMessage="1" promptTitle="Activity Category" sqref="A41:D41" xr:uid="{4DD602AA-1F43-4395-849D-B36DFBFB2298}"/>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legacyDrawing r:id="rId2"/>
  <extLst>
    <ext xmlns:x14="http://schemas.microsoft.com/office/spreadsheetml/2009/9/main" uri="{CCE6A557-97BC-4b89-ADB6-D9C93CAAB3DF}">
      <x14:dataValidations xmlns:xm="http://schemas.microsoft.com/office/excel/2006/main" xWindow="1619" yWindow="690" count="3">
        <x14:dataValidation type="list" showInputMessage="1" showErrorMessage="1" promptTitle="Project Status" prompt="select the current project status" xr:uid="{A51CF559-85F0-445C-899B-B8F06E040E76}">
          <x14:formula1>
            <xm:f>'Drop-Down Pick Lists'!$E$3:$E$7</xm:f>
          </x14:formula1>
          <xm:sqref>D15:D24 F28:F32 F15:F20 F5:F11 D5:D11 F36:F40</xm:sqref>
        </x14:dataValidation>
        <x14:dataValidation type="list" allowBlank="1" showInputMessage="1" showErrorMessage="1" xr:uid="{8F837ED2-6188-4424-B7BA-C582260D892F}">
          <x14:formula1>
            <xm:f>'Drop-Down Pick Lists'!$I$2:$I$10</xm:f>
          </x14:formula1>
          <xm:sqref>B22:C24 A28:D32 A36:D40 A15:A24 A5</xm:sqref>
        </x14:dataValidation>
        <x14:dataValidation type="list" allowBlank="1" showInputMessage="1" showErrorMessage="1" prompt="Enter a brief name or title to label the activity/activities" xr:uid="{8CFE18E4-1568-4660-B6E2-F15C6A249AB8}">
          <x14:formula1>
            <xm:f>'Drop-Down Pick Lists'!$I$17:$I$44</xm:f>
          </x14:formula1>
          <xm:sqref>B5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DCDC3-993B-4FB9-8173-97EA70107CD6}">
  <sheetPr codeName="Sheet7"/>
  <dimension ref="A1:U14"/>
  <sheetViews>
    <sheetView workbookViewId="0"/>
  </sheetViews>
  <sheetFormatPr defaultColWidth="8.5546875" defaultRowHeight="14.4" x14ac:dyDescent="0.3"/>
  <cols>
    <col min="1" max="1" width="9.5546875" customWidth="1"/>
    <col min="2" max="2" width="11.44140625" customWidth="1"/>
    <col min="3" max="5" width="12.44140625" customWidth="1"/>
    <col min="6" max="6" width="15" customWidth="1"/>
    <col min="7" max="19" width="12.44140625" customWidth="1"/>
  </cols>
  <sheetData>
    <row r="1" spans="1:21" ht="18" x14ac:dyDescent="0.3">
      <c r="B1" s="18" t="s">
        <v>230</v>
      </c>
      <c r="C1" s="18"/>
      <c r="D1" s="18"/>
      <c r="E1" s="18"/>
    </row>
    <row r="2" spans="1:21" x14ac:dyDescent="0.3">
      <c r="B2" t="s">
        <v>231</v>
      </c>
    </row>
    <row r="3" spans="1:21" ht="15" thickBot="1" x14ac:dyDescent="0.35"/>
    <row r="4" spans="1:21" x14ac:dyDescent="0.3">
      <c r="B4" s="724" t="s">
        <v>232</v>
      </c>
      <c r="C4" s="725"/>
      <c r="D4" s="726"/>
    </row>
    <row r="5" spans="1:21" ht="15" thickBot="1" x14ac:dyDescent="0.35">
      <c r="B5" s="721">
        <f>Instructions!$B$8</f>
        <v>0</v>
      </c>
      <c r="C5" s="722"/>
      <c r="D5" s="723"/>
    </row>
    <row r="6" spans="1:21" ht="15" thickBot="1" x14ac:dyDescent="0.35">
      <c r="B6" s="25"/>
    </row>
    <row r="7" spans="1:21" x14ac:dyDescent="0.3">
      <c r="B7" s="27" t="s">
        <v>233</v>
      </c>
      <c r="C7" s="28"/>
      <c r="D7" s="28"/>
      <c r="E7" s="29"/>
    </row>
    <row r="8" spans="1:21" x14ac:dyDescent="0.3">
      <c r="B8" s="30" t="s">
        <v>234</v>
      </c>
      <c r="C8" s="26" t="s">
        <v>235</v>
      </c>
      <c r="D8" s="26" t="s">
        <v>236</v>
      </c>
      <c r="E8" s="31" t="s">
        <v>237</v>
      </c>
    </row>
    <row r="9" spans="1:21" ht="15" thickBot="1" x14ac:dyDescent="0.35">
      <c r="B9" s="488">
        <f>'Quarterly Data'!B35</f>
        <v>0</v>
      </c>
      <c r="C9" s="489">
        <f>'Quarterly Data'!C35</f>
        <v>0</v>
      </c>
      <c r="D9" s="489">
        <f>'Quarterly Data'!D35</f>
        <v>0</v>
      </c>
      <c r="E9" s="490">
        <f>'Quarterly Data'!E35</f>
        <v>0</v>
      </c>
    </row>
    <row r="11" spans="1:21" ht="15" thickBot="1" x14ac:dyDescent="0.35"/>
    <row r="12" spans="1:21" ht="34.5" customHeight="1" thickBot="1" x14ac:dyDescent="0.35">
      <c r="A12" s="730" t="s">
        <v>99</v>
      </c>
      <c r="B12" s="731"/>
      <c r="C12" s="732"/>
      <c r="D12" s="727" t="s">
        <v>100</v>
      </c>
      <c r="E12" s="728"/>
      <c r="F12" s="728"/>
      <c r="G12" s="728"/>
      <c r="H12" s="729"/>
      <c r="I12" s="491" t="s">
        <v>238</v>
      </c>
      <c r="J12" s="733" t="s">
        <v>239</v>
      </c>
      <c r="K12" s="734"/>
      <c r="L12" s="734"/>
      <c r="M12" s="735"/>
      <c r="N12" s="106" t="s">
        <v>240</v>
      </c>
      <c r="O12" s="487" t="s">
        <v>103</v>
      </c>
      <c r="P12" s="719" t="s">
        <v>110</v>
      </c>
      <c r="Q12" s="720"/>
      <c r="R12" s="720"/>
      <c r="S12" s="720"/>
      <c r="T12" s="720"/>
      <c r="U12" s="720"/>
    </row>
    <row r="13" spans="1:21" ht="62.4" customHeight="1" x14ac:dyDescent="0.3">
      <c r="A13" s="103" t="s">
        <v>241</v>
      </c>
      <c r="B13" s="103" t="s">
        <v>242</v>
      </c>
      <c r="C13" s="104" t="s">
        <v>243</v>
      </c>
      <c r="D13" s="105" t="s">
        <v>244</v>
      </c>
      <c r="E13" s="105" t="s">
        <v>245</v>
      </c>
      <c r="F13" s="105" t="s">
        <v>246</v>
      </c>
      <c r="G13" s="105" t="s">
        <v>247</v>
      </c>
      <c r="H13" s="105" t="s">
        <v>248</v>
      </c>
      <c r="I13" s="105" t="s">
        <v>249</v>
      </c>
      <c r="J13" s="105" t="s">
        <v>250</v>
      </c>
      <c r="K13" s="105" t="s">
        <v>251</v>
      </c>
      <c r="L13" s="105" t="s">
        <v>252</v>
      </c>
      <c r="M13" s="105" t="s">
        <v>253</v>
      </c>
      <c r="N13" s="101" t="s">
        <v>254</v>
      </c>
      <c r="O13" s="105" t="s">
        <v>255</v>
      </c>
      <c r="P13" s="101" t="s">
        <v>256</v>
      </c>
      <c r="Q13" s="101" t="s">
        <v>257</v>
      </c>
      <c r="R13" s="87" t="s">
        <v>258</v>
      </c>
      <c r="S13" s="87" t="s">
        <v>259</v>
      </c>
      <c r="T13" s="87" t="s">
        <v>260</v>
      </c>
      <c r="U13" s="102" t="s">
        <v>261</v>
      </c>
    </row>
    <row r="14" spans="1:21" ht="15" thickBot="1" x14ac:dyDescent="0.35">
      <c r="A14" s="42">
        <f ca="1">'Quarterly Data'!F6</f>
        <v>0</v>
      </c>
      <c r="B14" s="42">
        <f>'Quarterly Data'!F9</f>
        <v>0</v>
      </c>
      <c r="C14" s="43">
        <f>'Quarterly Data'!F10</f>
        <v>0</v>
      </c>
      <c r="D14" s="43" t="e">
        <f>'Quarterly Data'!F15</f>
        <v>#REF!</v>
      </c>
      <c r="E14" s="43" t="e">
        <f>'Quarterly Data'!F16</f>
        <v>#REF!</v>
      </c>
      <c r="F14" s="43" t="e">
        <f>'Quarterly Data'!F17</f>
        <v>#REF!</v>
      </c>
      <c r="G14" s="43" t="e">
        <f>'Quarterly Data'!F18</f>
        <v>#REF!</v>
      </c>
      <c r="H14" s="43" t="e">
        <f>'Quarterly Data'!F24</f>
        <v>#REF!</v>
      </c>
      <c r="I14" s="43" t="e">
        <f>'Quarterly Data'!F31</f>
        <v>#REF!</v>
      </c>
      <c r="J14" s="43" t="e">
        <f>'Quarterly Data'!F41</f>
        <v>#REF!</v>
      </c>
      <c r="K14" s="43" t="e">
        <f>'Quarterly Data'!F42</f>
        <v>#REF!</v>
      </c>
      <c r="L14" s="43" t="e">
        <f>'Quarterly Data'!F43</f>
        <v>#REF!</v>
      </c>
      <c r="M14" s="43" t="e">
        <f>'Quarterly Data'!F46</f>
        <v>#REF!</v>
      </c>
      <c r="N14" s="43" t="e">
        <f>'Quarterly Data'!F51</f>
        <v>#REF!</v>
      </c>
      <c r="O14" s="43" t="e">
        <f>'Quarterly Data'!F56</f>
        <v>#REF!</v>
      </c>
      <c r="P14" s="43" t="e">
        <f>'Quarterly Data'!F61</f>
        <v>#REF!</v>
      </c>
      <c r="Q14" s="43" t="e">
        <f>'Quarterly Data'!F62</f>
        <v>#REF!</v>
      </c>
      <c r="R14" s="43" t="e">
        <f>'Quarterly Data'!F63</f>
        <v>#REF!</v>
      </c>
      <c r="S14" s="43" t="e">
        <f>'Quarterly Data'!F64</f>
        <v>#REF!</v>
      </c>
      <c r="T14" s="43" t="e">
        <f>'Quarterly Data'!F65</f>
        <v>#REF!</v>
      </c>
      <c r="U14" s="89" t="e">
        <f>'Quarterly Data'!F66</f>
        <v>#REF!</v>
      </c>
    </row>
  </sheetData>
  <mergeCells count="6">
    <mergeCell ref="P12:U12"/>
    <mergeCell ref="B5:D5"/>
    <mergeCell ref="B4:D4"/>
    <mergeCell ref="D12:H12"/>
    <mergeCell ref="A12:C12"/>
    <mergeCell ref="J12:M12"/>
  </mergeCells>
  <pageMargins left="0.7" right="0.7" top="0.75" bottom="0.75" header="0.3" footer="0.3"/>
  <pageSetup orientation="portrait" horizontalDpi="1200" verticalDpi="1200" r:id="rId1"/>
  <headerFooter>
    <oddFooter>&amp;C_x000D_&amp;1#&amp;"Calibri"&amp;11&amp;KFF0000 Sensitive</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7AE6E-7AB5-41DC-8920-4D93AB0CEB9B}">
  <sheetPr codeName="Sheet9"/>
  <dimension ref="A1:D7"/>
  <sheetViews>
    <sheetView workbookViewId="0"/>
  </sheetViews>
  <sheetFormatPr defaultRowHeight="14.4" x14ac:dyDescent="0.3"/>
  <cols>
    <col min="1" max="1" width="31.88671875" bestFit="1" customWidth="1"/>
    <col min="2" max="2" width="21.5546875" bestFit="1" customWidth="1"/>
    <col min="3" max="3" width="11.88671875" bestFit="1" customWidth="1"/>
    <col min="4" max="4" width="171.44140625" customWidth="1"/>
  </cols>
  <sheetData>
    <row r="1" spans="1:4" ht="25.8" x14ac:dyDescent="0.5">
      <c r="A1" s="97" t="s">
        <v>262</v>
      </c>
    </row>
    <row r="2" spans="1:4" ht="11.25" customHeight="1" x14ac:dyDescent="0.5">
      <c r="A2" s="98"/>
      <c r="B2" s="99"/>
      <c r="C2" s="99"/>
      <c r="D2" s="99"/>
    </row>
    <row r="3" spans="1:4" s="13" customFormat="1" ht="15.6" x14ac:dyDescent="0.3">
      <c r="A3" s="65" t="s">
        <v>263</v>
      </c>
      <c r="B3" s="65" t="s">
        <v>264</v>
      </c>
      <c r="C3" s="65" t="s">
        <v>265</v>
      </c>
      <c r="D3" s="65" t="s">
        <v>266</v>
      </c>
    </row>
    <row r="4" spans="1:4" ht="114.75" customHeight="1" x14ac:dyDescent="0.3">
      <c r="A4" s="142" t="s">
        <v>267</v>
      </c>
      <c r="B4" s="142" t="s">
        <v>268</v>
      </c>
      <c r="C4" s="143">
        <v>44835</v>
      </c>
      <c r="D4" s="144" t="s">
        <v>269</v>
      </c>
    </row>
    <row r="5" spans="1:4" ht="15.6" x14ac:dyDescent="0.3">
      <c r="A5" s="145" t="s">
        <v>268</v>
      </c>
      <c r="B5" s="145" t="s">
        <v>270</v>
      </c>
      <c r="C5" s="146">
        <v>45020</v>
      </c>
      <c r="D5" s="145" t="s">
        <v>271</v>
      </c>
    </row>
    <row r="6" spans="1:4" s="100" customFormat="1" ht="212.25" customHeight="1" x14ac:dyDescent="0.3">
      <c r="A6" s="147" t="s">
        <v>270</v>
      </c>
      <c r="B6" s="147" t="s">
        <v>272</v>
      </c>
      <c r="C6" s="148">
        <v>45222</v>
      </c>
      <c r="D6" s="144" t="s">
        <v>273</v>
      </c>
    </row>
    <row r="7" spans="1:4" s="100" customFormat="1" ht="46.8" x14ac:dyDescent="0.3">
      <c r="A7" s="142" t="s">
        <v>272</v>
      </c>
      <c r="B7" s="142" t="s">
        <v>274</v>
      </c>
      <c r="C7" s="149">
        <v>45566</v>
      </c>
      <c r="D7" s="144" t="s">
        <v>275</v>
      </c>
    </row>
  </sheetData>
  <pageMargins left="0.7" right="0.7" top="0.75" bottom="0.75" header="0.3" footer="0.3"/>
  <headerFooter>
    <oddFooter>&amp;C_x000D_&amp;1#&amp;"Calibri"&amp;11&amp;KFF0000 Sensitive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A760F-CD61-4B7C-A49C-6BB54DF25FD3}">
  <sheetPr>
    <tabColor theme="7" tint="0.59999389629810485"/>
  </sheetPr>
  <dimension ref="A1:J33"/>
  <sheetViews>
    <sheetView workbookViewId="0">
      <selection activeCell="E24" sqref="E24"/>
    </sheetView>
  </sheetViews>
  <sheetFormatPr defaultColWidth="0" defaultRowHeight="14.4" x14ac:dyDescent="0.3"/>
  <cols>
    <col min="1" max="1" width="31.6640625" customWidth="1"/>
    <col min="2" max="2" width="47" customWidth="1"/>
    <col min="3" max="3" width="28.44140625" style="342" customWidth="1"/>
    <col min="4" max="4" width="31.109375" style="343" bestFit="1" customWidth="1"/>
    <col min="5" max="5" width="15.44140625" style="344" bestFit="1" customWidth="1"/>
    <col min="6" max="6" width="1.6640625" customWidth="1"/>
    <col min="7" max="7" width="26.44140625" style="10" bestFit="1" customWidth="1"/>
    <col min="8" max="8" width="23.44140625" style="360" customWidth="1"/>
    <col min="9" max="9" width="57" style="361" customWidth="1"/>
    <col min="10" max="10" width="18" style="361" customWidth="1"/>
    <col min="11" max="11" width="0" hidden="1" customWidth="1"/>
  </cols>
  <sheetData>
    <row r="1" spans="1:10" s="141" customFormat="1" ht="31.2" x14ac:dyDescent="0.4">
      <c r="A1" s="227" t="str">
        <f>CONCATENATE("FFY ", Instructions!$B$9, " Quarterly Narrative")</f>
        <v>FFY 2027 Quarterly Narrative</v>
      </c>
      <c r="B1" s="222"/>
      <c r="C1" s="493" t="str">
        <f>CONCATENATE("FFY ", [2]Instructions!$B$9, " Quarterly Narrative")</f>
        <v>FFY 2026 Quarterly Narrative</v>
      </c>
      <c r="D1" s="248"/>
      <c r="E1" s="246"/>
      <c r="F1" s="113"/>
      <c r="G1" s="244"/>
      <c r="H1" s="350"/>
      <c r="I1" s="351"/>
      <c r="J1" s="351"/>
    </row>
    <row r="2" spans="1:10" s="141" customFormat="1" ht="25.8" x14ac:dyDescent="0.5">
      <c r="A2" s="226">
        <f>Instructions!$B$8</f>
        <v>0</v>
      </c>
      <c r="B2" s="223"/>
      <c r="C2" s="494" t="str">
        <f>[2]Instructions!$B$8</f>
        <v>Board (Select on Instructions tab)</v>
      </c>
      <c r="D2" s="249"/>
      <c r="E2" s="246"/>
      <c r="F2" s="113"/>
      <c r="G2" s="244"/>
      <c r="H2" s="350"/>
      <c r="I2" s="351"/>
      <c r="J2" s="351"/>
    </row>
    <row r="3" spans="1:10" s="7" customFormat="1" ht="18" x14ac:dyDescent="0.3">
      <c r="A3" s="711" t="str">
        <f>(CONCATENATE("October ",Instructions!$B$22," - December ",Instructions!$B$22,""))</f>
        <v>October 2026 - December 2026</v>
      </c>
      <c r="B3" s="711" t="s">
        <v>276</v>
      </c>
      <c r="C3" s="250"/>
      <c r="D3" s="247"/>
      <c r="E3" s="243"/>
      <c r="F3" s="369" t="s">
        <v>115</v>
      </c>
      <c r="G3" s="245"/>
      <c r="H3" s="352"/>
      <c r="I3" s="353"/>
      <c r="J3" s="353"/>
    </row>
    <row r="4" spans="1:10" s="7" customFormat="1" ht="90" x14ac:dyDescent="0.3">
      <c r="A4" s="316" t="s">
        <v>111</v>
      </c>
      <c r="B4" s="317" t="s">
        <v>112</v>
      </c>
      <c r="C4" s="318" t="s">
        <v>218</v>
      </c>
      <c r="D4" s="317" t="s">
        <v>277</v>
      </c>
      <c r="E4" s="317" t="s">
        <v>115</v>
      </c>
      <c r="F4" s="370" t="s">
        <v>276</v>
      </c>
      <c r="G4" s="317" t="s">
        <v>116</v>
      </c>
      <c r="H4" s="354" t="s">
        <v>278</v>
      </c>
      <c r="I4" s="354" t="s">
        <v>279</v>
      </c>
      <c r="J4" s="355" t="s">
        <v>280</v>
      </c>
    </row>
    <row r="5" spans="1:10" s="15" customFormat="1" ht="15.6" x14ac:dyDescent="0.3">
      <c r="A5" s="319" t="e" cm="1" vm="1">
        <f t="array" ref="A5">_xlfn._xlws.FILTER(AEP[[Activity Category]:[Alignment]],AEP[Quarter Activity Initiated]="Quarter 2")</f>
        <v>#VALUE!</v>
      </c>
      <c r="B5" s="319"/>
      <c r="C5" s="320"/>
      <c r="D5" s="321"/>
      <c r="E5" s="321"/>
      <c r="F5" s="322"/>
      <c r="G5" s="323"/>
      <c r="H5" s="356" t="s">
        <v>78</v>
      </c>
      <c r="I5" s="357"/>
      <c r="J5" s="358"/>
    </row>
    <row r="6" spans="1:10" s="15" customFormat="1" ht="15.6" x14ac:dyDescent="0.3">
      <c r="A6" s="319"/>
      <c r="B6" s="324"/>
      <c r="C6" s="325"/>
      <c r="D6" s="326"/>
      <c r="E6" s="327"/>
      <c r="F6" s="322"/>
      <c r="G6" s="328"/>
      <c r="H6" s="356" t="s">
        <v>78</v>
      </c>
      <c r="I6" s="359"/>
      <c r="J6" s="498"/>
    </row>
    <row r="7" spans="1:10" s="15" customFormat="1" ht="15.6" x14ac:dyDescent="0.3">
      <c r="A7" s="319"/>
      <c r="B7" s="324"/>
      <c r="C7" s="325"/>
      <c r="D7" s="326"/>
      <c r="E7" s="327"/>
      <c r="F7" s="322"/>
      <c r="G7" s="328"/>
      <c r="H7" s="356" t="s">
        <v>78</v>
      </c>
      <c r="I7" s="359"/>
      <c r="J7" s="498"/>
    </row>
    <row r="8" spans="1:10" s="15" customFormat="1" ht="15.6" x14ac:dyDescent="0.3">
      <c r="A8" s="319"/>
      <c r="B8" s="324"/>
      <c r="C8" s="325"/>
      <c r="D8" s="326"/>
      <c r="E8" s="327"/>
      <c r="F8" s="322"/>
      <c r="G8" s="328"/>
      <c r="H8" s="356" t="s">
        <v>78</v>
      </c>
      <c r="I8" s="359"/>
      <c r="J8" s="499"/>
    </row>
    <row r="9" spans="1:10" s="15" customFormat="1" ht="15.6" x14ac:dyDescent="0.3">
      <c r="A9" s="319"/>
      <c r="B9" s="324"/>
      <c r="C9" s="325"/>
      <c r="D9" s="326"/>
      <c r="E9" s="327"/>
      <c r="F9" s="322"/>
      <c r="G9" s="328"/>
      <c r="H9" s="356" t="s">
        <v>78</v>
      </c>
      <c r="I9" s="359"/>
      <c r="J9" s="499"/>
    </row>
    <row r="10" spans="1:10" s="15" customFormat="1" ht="15.6" x14ac:dyDescent="0.3">
      <c r="A10" s="319"/>
      <c r="B10" s="324"/>
      <c r="C10" s="325"/>
      <c r="D10" s="326"/>
      <c r="E10" s="327"/>
      <c r="F10" s="322"/>
      <c r="G10" s="328"/>
      <c r="H10" s="356" t="s">
        <v>78</v>
      </c>
      <c r="I10" s="359"/>
      <c r="J10" s="500"/>
    </row>
    <row r="11" spans="1:10" s="15" customFormat="1" ht="15.6" x14ac:dyDescent="0.3">
      <c r="A11" s="319"/>
      <c r="B11" s="324"/>
      <c r="C11" s="325"/>
      <c r="D11" s="326"/>
      <c r="E11" s="327"/>
      <c r="F11" s="329"/>
      <c r="G11" s="328"/>
      <c r="H11" s="356" t="s">
        <v>78</v>
      </c>
      <c r="I11" s="359"/>
      <c r="J11" s="500"/>
    </row>
    <row r="12" spans="1:10" ht="15.6" x14ac:dyDescent="0.3">
      <c r="A12" s="319"/>
      <c r="B12" s="324"/>
      <c r="C12" s="325"/>
      <c r="D12" s="326"/>
      <c r="E12" s="327"/>
      <c r="F12" s="329"/>
      <c r="G12" s="328"/>
      <c r="H12" s="356" t="s">
        <v>78</v>
      </c>
      <c r="I12" s="359"/>
      <c r="J12" s="500"/>
    </row>
    <row r="13" spans="1:10" ht="15.6" x14ac:dyDescent="0.3">
      <c r="A13" s="319"/>
      <c r="B13" s="324"/>
      <c r="C13" s="325"/>
      <c r="D13" s="326"/>
      <c r="E13" s="327"/>
      <c r="F13" s="329"/>
      <c r="G13" s="328"/>
      <c r="H13" s="356" t="s">
        <v>78</v>
      </c>
      <c r="I13" s="359"/>
      <c r="J13" s="500"/>
    </row>
    <row r="14" spans="1:10" s="15" customFormat="1" ht="15.6" x14ac:dyDescent="0.3">
      <c r="A14" s="319"/>
      <c r="B14" s="324"/>
      <c r="C14" s="325"/>
      <c r="D14" s="326"/>
      <c r="E14" s="327"/>
      <c r="F14" s="322"/>
      <c r="G14" s="328"/>
      <c r="H14" s="356" t="s">
        <v>78</v>
      </c>
      <c r="I14" s="359"/>
      <c r="J14" s="498"/>
    </row>
    <row r="15" spans="1:10" s="15" customFormat="1" ht="15.6" x14ac:dyDescent="0.3">
      <c r="A15" s="319"/>
      <c r="B15" s="324"/>
      <c r="C15" s="325"/>
      <c r="D15" s="326"/>
      <c r="E15" s="327"/>
      <c r="F15" s="322"/>
      <c r="G15" s="328"/>
      <c r="H15" s="356" t="s">
        <v>78</v>
      </c>
      <c r="I15" s="359"/>
      <c r="J15" s="498"/>
    </row>
    <row r="16" spans="1:10" s="15" customFormat="1" ht="15.6" x14ac:dyDescent="0.3">
      <c r="A16" s="319"/>
      <c r="B16" s="324"/>
      <c r="C16" s="325"/>
      <c r="D16" s="326"/>
      <c r="E16" s="327"/>
      <c r="F16" s="322"/>
      <c r="G16" s="328"/>
      <c r="H16" s="356" t="s">
        <v>78</v>
      </c>
      <c r="I16" s="359"/>
      <c r="J16" s="499"/>
    </row>
    <row r="17" spans="1:10" s="15" customFormat="1" ht="15.6" x14ac:dyDescent="0.3">
      <c r="A17" s="319"/>
      <c r="B17" s="324"/>
      <c r="C17" s="325"/>
      <c r="D17" s="326"/>
      <c r="E17" s="327"/>
      <c r="F17" s="322"/>
      <c r="G17" s="328"/>
      <c r="H17" s="356" t="s">
        <v>78</v>
      </c>
      <c r="I17" s="359"/>
      <c r="J17" s="499"/>
    </row>
    <row r="18" spans="1:10" s="15" customFormat="1" ht="15.6" x14ac:dyDescent="0.3">
      <c r="A18" s="319"/>
      <c r="B18" s="324"/>
      <c r="C18" s="325"/>
      <c r="D18" s="326"/>
      <c r="E18" s="327"/>
      <c r="F18" s="322"/>
      <c r="G18" s="328"/>
      <c r="H18" s="356" t="s">
        <v>78</v>
      </c>
      <c r="I18" s="359"/>
      <c r="J18" s="500"/>
    </row>
    <row r="19" spans="1:10" s="15" customFormat="1" ht="15.6" x14ac:dyDescent="0.3">
      <c r="A19" s="319"/>
      <c r="B19" s="324"/>
      <c r="C19" s="325"/>
      <c r="D19" s="326"/>
      <c r="E19" s="327"/>
      <c r="F19" s="329"/>
      <c r="G19" s="328"/>
      <c r="H19" s="356" t="s">
        <v>78</v>
      </c>
      <c r="I19" s="359"/>
      <c r="J19" s="500"/>
    </row>
    <row r="20" spans="1:10" ht="15.6" x14ac:dyDescent="0.3">
      <c r="A20" s="319"/>
      <c r="B20" s="324"/>
      <c r="C20" s="325"/>
      <c r="D20" s="326"/>
      <c r="E20" s="327"/>
      <c r="F20" s="329"/>
      <c r="G20" s="328"/>
      <c r="H20" s="356" t="s">
        <v>78</v>
      </c>
      <c r="I20" s="359"/>
      <c r="J20" s="500"/>
    </row>
    <row r="21" spans="1:10" ht="15.6" x14ac:dyDescent="0.3">
      <c r="A21" s="319"/>
      <c r="B21" s="324"/>
      <c r="C21" s="325"/>
      <c r="D21" s="326"/>
      <c r="E21" s="327"/>
      <c r="F21" s="329"/>
      <c r="G21" s="328"/>
      <c r="H21" s="356" t="s">
        <v>78</v>
      </c>
      <c r="I21" s="359"/>
      <c r="J21" s="500"/>
    </row>
    <row r="22" spans="1:10" s="15" customFormat="1" ht="15.6" x14ac:dyDescent="0.3">
      <c r="A22" s="319"/>
      <c r="B22" s="324"/>
      <c r="C22" s="325"/>
      <c r="D22" s="326"/>
      <c r="E22" s="327"/>
      <c r="F22" s="322"/>
      <c r="G22" s="328"/>
      <c r="H22" s="356" t="s">
        <v>78</v>
      </c>
      <c r="I22" s="359"/>
      <c r="J22" s="498"/>
    </row>
    <row r="23" spans="1:10" s="15" customFormat="1" ht="15.6" x14ac:dyDescent="0.3">
      <c r="A23" s="319"/>
      <c r="B23" s="324"/>
      <c r="C23" s="325"/>
      <c r="D23" s="326"/>
      <c r="E23" s="327"/>
      <c r="F23" s="322"/>
      <c r="G23" s="328"/>
      <c r="H23" s="356" t="s">
        <v>78</v>
      </c>
      <c r="I23" s="359"/>
      <c r="J23" s="498"/>
    </row>
    <row r="24" spans="1:10" s="15" customFormat="1" ht="15.6" x14ac:dyDescent="0.3">
      <c r="A24" s="319"/>
      <c r="B24" s="324"/>
      <c r="C24" s="325"/>
      <c r="D24" s="326"/>
      <c r="E24" s="327"/>
      <c r="F24" s="322"/>
      <c r="G24" s="328"/>
      <c r="H24" s="356" t="s">
        <v>78</v>
      </c>
      <c r="I24" s="359"/>
      <c r="J24" s="499"/>
    </row>
    <row r="25" spans="1:10" s="15" customFormat="1" ht="15.6" x14ac:dyDescent="0.3">
      <c r="A25" s="319"/>
      <c r="B25" s="324"/>
      <c r="C25" s="325"/>
      <c r="D25" s="326"/>
      <c r="E25" s="327"/>
      <c r="F25" s="322"/>
      <c r="G25" s="328"/>
      <c r="H25" s="356" t="s">
        <v>78</v>
      </c>
      <c r="I25" s="359"/>
      <c r="J25" s="499"/>
    </row>
    <row r="26" spans="1:10" s="15" customFormat="1" ht="15.6" x14ac:dyDescent="0.3">
      <c r="A26" s="319"/>
      <c r="B26" s="324"/>
      <c r="C26" s="325"/>
      <c r="D26" s="326"/>
      <c r="E26" s="327"/>
      <c r="F26" s="322"/>
      <c r="G26" s="328"/>
      <c r="H26" s="356" t="s">
        <v>78</v>
      </c>
      <c r="I26" s="359"/>
      <c r="J26" s="500"/>
    </row>
    <row r="27" spans="1:10" s="15" customFormat="1" ht="15.6" x14ac:dyDescent="0.3">
      <c r="A27" s="319"/>
      <c r="B27" s="324"/>
      <c r="C27" s="325"/>
      <c r="D27" s="326"/>
      <c r="E27" s="327"/>
      <c r="F27" s="329"/>
      <c r="G27" s="328"/>
      <c r="H27" s="356" t="s">
        <v>78</v>
      </c>
      <c r="I27" s="359"/>
      <c r="J27" s="500"/>
    </row>
    <row r="28" spans="1:10" ht="15.6" x14ac:dyDescent="0.3">
      <c r="A28" s="319"/>
      <c r="B28" s="324"/>
      <c r="C28" s="325"/>
      <c r="D28" s="326"/>
      <c r="E28" s="327"/>
      <c r="F28" s="329"/>
      <c r="G28" s="328"/>
      <c r="H28" s="356" t="s">
        <v>78</v>
      </c>
      <c r="I28" s="359"/>
      <c r="J28" s="500"/>
    </row>
    <row r="29" spans="1:10" ht="15.6" x14ac:dyDescent="0.3">
      <c r="A29" s="319"/>
      <c r="B29" s="324"/>
      <c r="C29" s="325"/>
      <c r="D29" s="326"/>
      <c r="E29" s="327"/>
      <c r="F29" s="329"/>
      <c r="G29" s="328"/>
      <c r="H29" s="356" t="s">
        <v>78</v>
      </c>
      <c r="I29" s="359"/>
      <c r="J29" s="500"/>
    </row>
    <row r="30" spans="1:10" s="15" customFormat="1" ht="15.6" x14ac:dyDescent="0.3">
      <c r="A30" s="319"/>
      <c r="B30" s="324"/>
      <c r="C30" s="325"/>
      <c r="D30" s="326"/>
      <c r="E30" s="327"/>
      <c r="F30" s="322"/>
      <c r="G30" s="328"/>
      <c r="H30" s="356" t="s">
        <v>78</v>
      </c>
      <c r="I30" s="359"/>
      <c r="J30" s="498"/>
    </row>
    <row r="31" spans="1:10" s="15" customFormat="1" ht="15.6" x14ac:dyDescent="0.3">
      <c r="A31" s="319"/>
      <c r="B31" s="324"/>
      <c r="C31" s="325"/>
      <c r="D31" s="326"/>
      <c r="E31" s="327"/>
      <c r="F31" s="322"/>
      <c r="G31" s="328"/>
      <c r="H31" s="356" t="s">
        <v>78</v>
      </c>
      <c r="I31" s="359"/>
      <c r="J31" s="498"/>
    </row>
    <row r="32" spans="1:10" s="15" customFormat="1" ht="15.6" x14ac:dyDescent="0.3">
      <c r="A32" s="319"/>
      <c r="B32" s="330"/>
      <c r="C32" s="331"/>
      <c r="D32" s="332"/>
      <c r="E32" s="333"/>
      <c r="F32" s="334"/>
      <c r="G32" s="335"/>
      <c r="H32" s="356" t="s">
        <v>78</v>
      </c>
      <c r="I32" s="359"/>
      <c r="J32" s="501"/>
    </row>
    <row r="33" spans="1:10" s="15" customFormat="1" ht="15.6" x14ac:dyDescent="0.3">
      <c r="A33" s="336"/>
      <c r="B33" s="337"/>
      <c r="C33" s="338"/>
      <c r="D33" s="339"/>
      <c r="E33" s="340"/>
      <c r="F33" s="341"/>
      <c r="G33" s="495"/>
      <c r="H33" s="496" t="s">
        <v>78</v>
      </c>
      <c r="I33" s="497"/>
      <c r="J33" s="502"/>
    </row>
  </sheetData>
  <sheetProtection selectLockedCells="1" sort="0"/>
  <protectedRanges>
    <protectedRange sqref="D4" name="Range2_1_1"/>
    <protectedRange sqref="B6:D12" name="Range2_1_1_1"/>
    <protectedRange sqref="F5:G5 F6:F10" name="Range2_1_1_2"/>
  </protectedRanges>
  <dataValidations count="1">
    <dataValidation showInputMessage="1" showErrorMessage="1" promptTitle="Project Update" prompt="Provide details about the project to include what or how it was implemented in this quarter" sqref="I5:I33" xr:uid="{2BF14377-71D5-413C-B56D-7E029D200E60}"/>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showInputMessage="1" showErrorMessage="1" promptTitle="Project Status" prompt="select the current project status" xr:uid="{CA995A8E-35E1-4436-8FD1-9F623E0E6781}">
          <x14:formula1>
            <xm:f>'Drop-Down Pick Lists'!$E$3:$E$7</xm:f>
          </x14:formula1>
          <xm:sqref>H5:H33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A83D-1CE0-4EFD-AD74-E4D784233E63}">
  <sheetPr>
    <tabColor theme="7" tint="0.59999389629810485"/>
  </sheetPr>
  <dimension ref="A1:J33"/>
  <sheetViews>
    <sheetView workbookViewId="0">
      <selection activeCell="D24" sqref="D24"/>
    </sheetView>
  </sheetViews>
  <sheetFormatPr defaultColWidth="0" defaultRowHeight="14.4" x14ac:dyDescent="0.3"/>
  <cols>
    <col min="1" max="1" width="31.6640625" customWidth="1"/>
    <col min="2" max="2" width="47" customWidth="1"/>
    <col min="3" max="3" width="28.44140625" style="342" customWidth="1"/>
    <col min="4" max="4" width="31.109375" style="343" bestFit="1" customWidth="1"/>
    <col min="5" max="5" width="15.44140625" style="344" bestFit="1" customWidth="1"/>
    <col min="6" max="6" width="1.6640625" customWidth="1"/>
    <col min="7" max="7" width="26.44140625" style="10" bestFit="1" customWidth="1"/>
    <col min="8" max="8" width="23.44140625" style="360" customWidth="1"/>
    <col min="9" max="9" width="57" style="361" customWidth="1"/>
    <col min="10" max="10" width="18" style="361" customWidth="1"/>
    <col min="11" max="11" width="0" hidden="1" customWidth="1"/>
  </cols>
  <sheetData>
    <row r="1" spans="1:10" s="141" customFormat="1" ht="31.2" x14ac:dyDescent="0.4">
      <c r="A1" s="227" t="str">
        <f>CONCATENATE("FFY ", Instructions!$B$9, " Quarterly Narrative")</f>
        <v>FFY 2027 Quarterly Narrative</v>
      </c>
      <c r="B1" s="222"/>
      <c r="C1" s="493" t="str">
        <f>CONCATENATE("FFY ", [2]Instructions!$B$9, " Quarterly Narrative")</f>
        <v>FFY 2026 Quarterly Narrative</v>
      </c>
      <c r="D1" s="248"/>
      <c r="E1" s="246"/>
      <c r="F1" s="113"/>
      <c r="G1" s="244"/>
      <c r="H1" s="350"/>
      <c r="I1" s="351"/>
      <c r="J1" s="351"/>
    </row>
    <row r="2" spans="1:10" s="141" customFormat="1" ht="25.8" x14ac:dyDescent="0.5">
      <c r="A2" s="226">
        <f>Instructions!$B$8</f>
        <v>0</v>
      </c>
      <c r="B2" s="223"/>
      <c r="C2" s="494" t="str">
        <f>[2]Instructions!$B$8</f>
        <v>Board (Select on Instructions tab)</v>
      </c>
      <c r="D2" s="249"/>
      <c r="E2" s="246"/>
      <c r="F2" s="113"/>
      <c r="G2" s="244"/>
      <c r="H2" s="350"/>
      <c r="I2" s="351"/>
      <c r="J2" s="351"/>
    </row>
    <row r="3" spans="1:10" s="7" customFormat="1" ht="18" x14ac:dyDescent="0.3">
      <c r="A3" s="711" t="str">
        <f>(CONCATENATE("October ",Instructions!$B$22," - December ",Instructions!$B$22,""))</f>
        <v>October 2026 - December 2026</v>
      </c>
      <c r="B3" s="711" t="s">
        <v>276</v>
      </c>
      <c r="C3" s="250"/>
      <c r="D3" s="247"/>
      <c r="E3" s="243"/>
      <c r="F3" s="369" t="s">
        <v>115</v>
      </c>
      <c r="G3" s="245"/>
      <c r="H3" s="352"/>
      <c r="I3" s="353"/>
      <c r="J3" s="353"/>
    </row>
    <row r="4" spans="1:10" s="7" customFormat="1" ht="90" x14ac:dyDescent="0.3">
      <c r="A4" s="316" t="s">
        <v>111</v>
      </c>
      <c r="B4" s="317" t="s">
        <v>112</v>
      </c>
      <c r="C4" s="318" t="s">
        <v>218</v>
      </c>
      <c r="D4" s="317" t="s">
        <v>277</v>
      </c>
      <c r="E4" s="317" t="s">
        <v>115</v>
      </c>
      <c r="F4" s="370" t="s">
        <v>276</v>
      </c>
      <c r="G4" s="317" t="s">
        <v>116</v>
      </c>
      <c r="H4" s="354" t="s">
        <v>278</v>
      </c>
      <c r="I4" s="354" t="s">
        <v>279</v>
      </c>
      <c r="J4" s="355" t="s">
        <v>280</v>
      </c>
    </row>
    <row r="5" spans="1:10" s="15" customFormat="1" ht="15.6" x14ac:dyDescent="0.3">
      <c r="A5" s="319" t="e" cm="1" vm="1">
        <f t="array" ref="A5">_xlfn._xlws.FILTER(AEP[[Activity Category]:[Alignment]],AEP[Quarter Activity Initiated]="Quarter 3")</f>
        <v>#VALUE!</v>
      </c>
      <c r="B5" s="319"/>
      <c r="C5" s="320"/>
      <c r="D5" s="321"/>
      <c r="E5" s="321"/>
      <c r="F5" s="322"/>
      <c r="G5" s="323"/>
      <c r="H5" s="356" t="s">
        <v>78</v>
      </c>
      <c r="I5" s="357"/>
      <c r="J5" s="358"/>
    </row>
    <row r="6" spans="1:10" s="15" customFormat="1" ht="15.6" x14ac:dyDescent="0.3">
      <c r="A6" s="319"/>
      <c r="B6" s="324"/>
      <c r="C6" s="325"/>
      <c r="D6" s="326"/>
      <c r="E6" s="327"/>
      <c r="F6" s="322"/>
      <c r="G6" s="328"/>
      <c r="H6" s="356" t="s">
        <v>78</v>
      </c>
      <c r="I6" s="359"/>
      <c r="J6" s="498"/>
    </row>
    <row r="7" spans="1:10" s="15" customFormat="1" ht="15.6" x14ac:dyDescent="0.3">
      <c r="A7" s="319"/>
      <c r="B7" s="324"/>
      <c r="C7" s="325"/>
      <c r="D7" s="326"/>
      <c r="E7" s="327"/>
      <c r="F7" s="322"/>
      <c r="G7" s="328"/>
      <c r="H7" s="356" t="s">
        <v>78</v>
      </c>
      <c r="I7" s="359"/>
      <c r="J7" s="498"/>
    </row>
    <row r="8" spans="1:10" s="15" customFormat="1" ht="15.6" x14ac:dyDescent="0.3">
      <c r="A8" s="319"/>
      <c r="B8" s="324"/>
      <c r="C8" s="325"/>
      <c r="D8" s="326"/>
      <c r="E8" s="327"/>
      <c r="F8" s="322"/>
      <c r="G8" s="328"/>
      <c r="H8" s="356" t="s">
        <v>78</v>
      </c>
      <c r="I8" s="359"/>
      <c r="J8" s="499"/>
    </row>
    <row r="9" spans="1:10" s="15" customFormat="1" ht="15.6" x14ac:dyDescent="0.3">
      <c r="A9" s="319"/>
      <c r="B9" s="324"/>
      <c r="C9" s="325"/>
      <c r="D9" s="326"/>
      <c r="E9" s="327"/>
      <c r="F9" s="322"/>
      <c r="G9" s="328"/>
      <c r="H9" s="356" t="s">
        <v>78</v>
      </c>
      <c r="I9" s="359"/>
      <c r="J9" s="499"/>
    </row>
    <row r="10" spans="1:10" s="15" customFormat="1" ht="15.6" x14ac:dyDescent="0.3">
      <c r="A10" s="319"/>
      <c r="B10" s="324"/>
      <c r="C10" s="325"/>
      <c r="D10" s="326"/>
      <c r="E10" s="327"/>
      <c r="F10" s="322"/>
      <c r="G10" s="328"/>
      <c r="H10" s="356" t="s">
        <v>78</v>
      </c>
      <c r="I10" s="359"/>
      <c r="J10" s="500"/>
    </row>
    <row r="11" spans="1:10" s="15" customFormat="1" ht="15.6" x14ac:dyDescent="0.3">
      <c r="A11" s="319"/>
      <c r="B11" s="324"/>
      <c r="C11" s="325"/>
      <c r="D11" s="326"/>
      <c r="E11" s="327"/>
      <c r="F11" s="329"/>
      <c r="G11" s="328"/>
      <c r="H11" s="356" t="s">
        <v>78</v>
      </c>
      <c r="I11" s="359"/>
      <c r="J11" s="500"/>
    </row>
    <row r="12" spans="1:10" ht="15.6" x14ac:dyDescent="0.3">
      <c r="A12" s="319"/>
      <c r="B12" s="324"/>
      <c r="C12" s="325"/>
      <c r="D12" s="326"/>
      <c r="E12" s="327"/>
      <c r="F12" s="329"/>
      <c r="G12" s="328"/>
      <c r="H12" s="356" t="s">
        <v>78</v>
      </c>
      <c r="I12" s="359"/>
      <c r="J12" s="500"/>
    </row>
    <row r="13" spans="1:10" ht="15.6" x14ac:dyDescent="0.3">
      <c r="A13" s="319"/>
      <c r="B13" s="324"/>
      <c r="C13" s="325"/>
      <c r="D13" s="326"/>
      <c r="E13" s="327"/>
      <c r="F13" s="329"/>
      <c r="G13" s="328"/>
      <c r="H13" s="356" t="s">
        <v>78</v>
      </c>
      <c r="I13" s="359"/>
      <c r="J13" s="500"/>
    </row>
    <row r="14" spans="1:10" s="15" customFormat="1" ht="15.6" x14ac:dyDescent="0.3">
      <c r="A14" s="319"/>
      <c r="B14" s="324"/>
      <c r="C14" s="325"/>
      <c r="D14" s="326"/>
      <c r="E14" s="327"/>
      <c r="F14" s="322"/>
      <c r="G14" s="328"/>
      <c r="H14" s="356" t="s">
        <v>78</v>
      </c>
      <c r="I14" s="359"/>
      <c r="J14" s="498"/>
    </row>
    <row r="15" spans="1:10" s="15" customFormat="1" ht="15.6" x14ac:dyDescent="0.3">
      <c r="A15" s="319"/>
      <c r="B15" s="324"/>
      <c r="C15" s="325"/>
      <c r="D15" s="326"/>
      <c r="E15" s="327"/>
      <c r="F15" s="322"/>
      <c r="G15" s="328"/>
      <c r="H15" s="356" t="s">
        <v>78</v>
      </c>
      <c r="I15" s="359"/>
      <c r="J15" s="498"/>
    </row>
    <row r="16" spans="1:10" s="15" customFormat="1" ht="15.6" x14ac:dyDescent="0.3">
      <c r="A16" s="319"/>
      <c r="B16" s="324"/>
      <c r="C16" s="325"/>
      <c r="D16" s="326"/>
      <c r="E16" s="327"/>
      <c r="F16" s="322"/>
      <c r="G16" s="328"/>
      <c r="H16" s="356" t="s">
        <v>78</v>
      </c>
      <c r="I16" s="359"/>
      <c r="J16" s="499"/>
    </row>
    <row r="17" spans="1:10" s="15" customFormat="1" ht="15.6" x14ac:dyDescent="0.3">
      <c r="A17" s="319"/>
      <c r="B17" s="324"/>
      <c r="C17" s="325"/>
      <c r="D17" s="326"/>
      <c r="E17" s="327"/>
      <c r="F17" s="322"/>
      <c r="G17" s="328"/>
      <c r="H17" s="356" t="s">
        <v>78</v>
      </c>
      <c r="I17" s="359"/>
      <c r="J17" s="499"/>
    </row>
    <row r="18" spans="1:10" s="15" customFormat="1" ht="15.6" x14ac:dyDescent="0.3">
      <c r="A18" s="319"/>
      <c r="B18" s="324"/>
      <c r="C18" s="325"/>
      <c r="D18" s="326"/>
      <c r="E18" s="327"/>
      <c r="F18" s="322"/>
      <c r="G18" s="328"/>
      <c r="H18" s="356" t="s">
        <v>78</v>
      </c>
      <c r="I18" s="359"/>
      <c r="J18" s="500"/>
    </row>
    <row r="19" spans="1:10" s="15" customFormat="1" ht="15.6" x14ac:dyDescent="0.3">
      <c r="A19" s="319"/>
      <c r="B19" s="324"/>
      <c r="C19" s="325"/>
      <c r="D19" s="326"/>
      <c r="E19" s="327"/>
      <c r="F19" s="329"/>
      <c r="G19" s="328"/>
      <c r="H19" s="356" t="s">
        <v>78</v>
      </c>
      <c r="I19" s="359"/>
      <c r="J19" s="500"/>
    </row>
    <row r="20" spans="1:10" ht="15.6" x14ac:dyDescent="0.3">
      <c r="A20" s="319"/>
      <c r="B20" s="324"/>
      <c r="C20" s="325"/>
      <c r="D20" s="326"/>
      <c r="E20" s="327"/>
      <c r="F20" s="329"/>
      <c r="G20" s="328"/>
      <c r="H20" s="356" t="s">
        <v>78</v>
      </c>
      <c r="I20" s="359"/>
      <c r="J20" s="500"/>
    </row>
    <row r="21" spans="1:10" ht="15.6" x14ac:dyDescent="0.3">
      <c r="A21" s="319"/>
      <c r="B21" s="324"/>
      <c r="C21" s="325"/>
      <c r="D21" s="326"/>
      <c r="E21" s="327"/>
      <c r="F21" s="329"/>
      <c r="G21" s="328"/>
      <c r="H21" s="356" t="s">
        <v>78</v>
      </c>
      <c r="I21" s="359"/>
      <c r="J21" s="500"/>
    </row>
    <row r="22" spans="1:10" s="15" customFormat="1" ht="15.6" x14ac:dyDescent="0.3">
      <c r="A22" s="319"/>
      <c r="B22" s="324"/>
      <c r="C22" s="325"/>
      <c r="D22" s="326"/>
      <c r="E22" s="327"/>
      <c r="F22" s="322"/>
      <c r="G22" s="328"/>
      <c r="H22" s="356" t="s">
        <v>78</v>
      </c>
      <c r="I22" s="359"/>
      <c r="J22" s="498"/>
    </row>
    <row r="23" spans="1:10" s="15" customFormat="1" ht="15.6" x14ac:dyDescent="0.3">
      <c r="A23" s="319"/>
      <c r="B23" s="324"/>
      <c r="C23" s="325"/>
      <c r="D23" s="326"/>
      <c r="E23" s="327"/>
      <c r="F23" s="322"/>
      <c r="G23" s="328"/>
      <c r="H23" s="356" t="s">
        <v>78</v>
      </c>
      <c r="I23" s="359"/>
      <c r="J23" s="498"/>
    </row>
    <row r="24" spans="1:10" s="15" customFormat="1" ht="15.6" x14ac:dyDescent="0.3">
      <c r="A24" s="319"/>
      <c r="B24" s="324"/>
      <c r="C24" s="325"/>
      <c r="D24" s="326"/>
      <c r="E24" s="327"/>
      <c r="F24" s="322"/>
      <c r="G24" s="328"/>
      <c r="H24" s="356" t="s">
        <v>78</v>
      </c>
      <c r="I24" s="359"/>
      <c r="J24" s="499"/>
    </row>
    <row r="25" spans="1:10" s="15" customFormat="1" ht="15.6" x14ac:dyDescent="0.3">
      <c r="A25" s="319"/>
      <c r="B25" s="324"/>
      <c r="C25" s="325"/>
      <c r="D25" s="326"/>
      <c r="E25" s="327"/>
      <c r="F25" s="322"/>
      <c r="G25" s="328"/>
      <c r="H25" s="356" t="s">
        <v>78</v>
      </c>
      <c r="I25" s="359"/>
      <c r="J25" s="499"/>
    </row>
    <row r="26" spans="1:10" s="15" customFormat="1" ht="15.6" x14ac:dyDescent="0.3">
      <c r="A26" s="319"/>
      <c r="B26" s="324"/>
      <c r="C26" s="325"/>
      <c r="D26" s="326"/>
      <c r="E26" s="327"/>
      <c r="F26" s="322"/>
      <c r="G26" s="328"/>
      <c r="H26" s="356" t="s">
        <v>78</v>
      </c>
      <c r="I26" s="359"/>
      <c r="J26" s="500"/>
    </row>
    <row r="27" spans="1:10" s="15" customFormat="1" ht="15.6" x14ac:dyDescent="0.3">
      <c r="A27" s="319"/>
      <c r="B27" s="324"/>
      <c r="C27" s="325"/>
      <c r="D27" s="326"/>
      <c r="E27" s="327"/>
      <c r="F27" s="329"/>
      <c r="G27" s="328"/>
      <c r="H27" s="356" t="s">
        <v>78</v>
      </c>
      <c r="I27" s="359"/>
      <c r="J27" s="500"/>
    </row>
    <row r="28" spans="1:10" ht="15.6" x14ac:dyDescent="0.3">
      <c r="A28" s="319"/>
      <c r="B28" s="324"/>
      <c r="C28" s="325"/>
      <c r="D28" s="326"/>
      <c r="E28" s="327"/>
      <c r="F28" s="329"/>
      <c r="G28" s="328"/>
      <c r="H28" s="356" t="s">
        <v>78</v>
      </c>
      <c r="I28" s="359"/>
      <c r="J28" s="500"/>
    </row>
    <row r="29" spans="1:10" ht="15.6" x14ac:dyDescent="0.3">
      <c r="A29" s="319"/>
      <c r="B29" s="324"/>
      <c r="C29" s="325"/>
      <c r="D29" s="326"/>
      <c r="E29" s="327"/>
      <c r="F29" s="329"/>
      <c r="G29" s="328"/>
      <c r="H29" s="356" t="s">
        <v>78</v>
      </c>
      <c r="I29" s="359"/>
      <c r="J29" s="500"/>
    </row>
    <row r="30" spans="1:10" s="15" customFormat="1" ht="15.6" x14ac:dyDescent="0.3">
      <c r="A30" s="319"/>
      <c r="B30" s="324"/>
      <c r="C30" s="325"/>
      <c r="D30" s="326"/>
      <c r="E30" s="327"/>
      <c r="F30" s="322"/>
      <c r="G30" s="328"/>
      <c r="H30" s="356" t="s">
        <v>78</v>
      </c>
      <c r="I30" s="359"/>
      <c r="J30" s="498"/>
    </row>
    <row r="31" spans="1:10" s="15" customFormat="1" ht="15.6" x14ac:dyDescent="0.3">
      <c r="A31" s="319"/>
      <c r="B31" s="324"/>
      <c r="C31" s="325"/>
      <c r="D31" s="326"/>
      <c r="E31" s="327"/>
      <c r="F31" s="322"/>
      <c r="G31" s="328"/>
      <c r="H31" s="356" t="s">
        <v>78</v>
      </c>
      <c r="I31" s="359"/>
      <c r="J31" s="498"/>
    </row>
    <row r="32" spans="1:10" s="15" customFormat="1" ht="15.6" x14ac:dyDescent="0.3">
      <c r="A32" s="319"/>
      <c r="B32" s="330"/>
      <c r="C32" s="331"/>
      <c r="D32" s="332"/>
      <c r="E32" s="333"/>
      <c r="F32" s="334"/>
      <c r="G32" s="335"/>
      <c r="H32" s="356" t="s">
        <v>78</v>
      </c>
      <c r="I32" s="359"/>
      <c r="J32" s="501"/>
    </row>
    <row r="33" spans="1:10" s="15" customFormat="1" ht="15.6" x14ac:dyDescent="0.3">
      <c r="A33" s="336"/>
      <c r="B33" s="337"/>
      <c r="C33" s="338"/>
      <c r="D33" s="339"/>
      <c r="E33" s="340"/>
      <c r="F33" s="341"/>
      <c r="G33" s="495"/>
      <c r="H33" s="496" t="s">
        <v>78</v>
      </c>
      <c r="I33" s="497"/>
      <c r="J33" s="502"/>
    </row>
  </sheetData>
  <sheetProtection selectLockedCells="1" sort="0"/>
  <protectedRanges>
    <protectedRange sqref="D4" name="Range2_1_1"/>
    <protectedRange sqref="B6:D12" name="Range2_1_1_1"/>
    <protectedRange sqref="F5:G5 F6:F10" name="Range2_1_1_2"/>
  </protectedRanges>
  <dataValidations count="1">
    <dataValidation showInputMessage="1" showErrorMessage="1" promptTitle="Project Update" prompt="Provide details about the project to include what or how it was implemented in this quarter" sqref="I5:I33" xr:uid="{9AB8F0F7-016D-4DA8-979F-4E14B901A16E}"/>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showInputMessage="1" showErrorMessage="1" promptTitle="Project Status" prompt="select the current project status" xr:uid="{295C3AD4-2EDA-4E82-AADA-04425C6EA05E}">
          <x14:formula1>
            <xm:f>'Drop-Down Pick Lists'!$E$3:$E$7</xm:f>
          </x14:formula1>
          <xm:sqref>H5:H33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9A9B-076F-4E46-9110-EC2BF5E50025}">
  <sheetPr>
    <tabColor theme="7" tint="0.59999389629810485"/>
  </sheetPr>
  <dimension ref="A1:J33"/>
  <sheetViews>
    <sheetView workbookViewId="0"/>
  </sheetViews>
  <sheetFormatPr defaultColWidth="0" defaultRowHeight="14.4" x14ac:dyDescent="0.3"/>
  <cols>
    <col min="1" max="1" width="31.6640625" customWidth="1"/>
    <col min="2" max="2" width="47" customWidth="1"/>
    <col min="3" max="3" width="28.44140625" style="342" customWidth="1"/>
    <col min="4" max="4" width="31.109375" style="343" bestFit="1" customWidth="1"/>
    <col min="5" max="5" width="15.44140625" style="344" bestFit="1" customWidth="1"/>
    <col min="6" max="6" width="1.6640625" customWidth="1"/>
    <col min="7" max="7" width="26.44140625" style="10" bestFit="1" customWidth="1"/>
    <col min="8" max="8" width="23.44140625" style="360" customWidth="1"/>
    <col min="9" max="9" width="57" style="361" customWidth="1"/>
    <col min="10" max="10" width="18" style="361" customWidth="1"/>
    <col min="11" max="11" width="0" hidden="1" customWidth="1"/>
  </cols>
  <sheetData>
    <row r="1" spans="1:10" s="141" customFormat="1" ht="31.2" x14ac:dyDescent="0.4">
      <c r="A1" s="227" t="str">
        <f>CONCATENATE("FFY ", Instructions!$B$9, " Quarterly Narrative")</f>
        <v>FFY 2027 Quarterly Narrative</v>
      </c>
      <c r="B1" s="222"/>
      <c r="C1" s="493" t="str">
        <f>CONCATENATE("FFY ", [2]Instructions!$B$9, " Quarterly Narrative")</f>
        <v>FFY 2026 Quarterly Narrative</v>
      </c>
      <c r="D1" s="248"/>
      <c r="E1" s="246"/>
      <c r="F1" s="113"/>
      <c r="G1" s="244"/>
      <c r="H1" s="350"/>
      <c r="I1" s="351"/>
      <c r="J1" s="351"/>
    </row>
    <row r="2" spans="1:10" s="141" customFormat="1" ht="25.8" x14ac:dyDescent="0.5">
      <c r="A2" s="226">
        <f>Instructions!$B$8</f>
        <v>0</v>
      </c>
      <c r="B2" s="223"/>
      <c r="C2" s="494" t="str">
        <f>[2]Instructions!$B$8</f>
        <v>Board (Select on Instructions tab)</v>
      </c>
      <c r="D2" s="249"/>
      <c r="E2" s="246"/>
      <c r="F2" s="113"/>
      <c r="G2" s="244"/>
      <c r="H2" s="350"/>
      <c r="I2" s="351"/>
      <c r="J2" s="351"/>
    </row>
    <row r="3" spans="1:10" s="7" customFormat="1" ht="18" x14ac:dyDescent="0.3">
      <c r="A3" s="711" t="str">
        <f>(CONCATENATE("October ",Instructions!$B$22," - December ",Instructions!$B$22,""))</f>
        <v>October 2026 - December 2026</v>
      </c>
      <c r="B3" s="711" t="s">
        <v>276</v>
      </c>
      <c r="C3" s="250"/>
      <c r="D3" s="247"/>
      <c r="E3" s="243"/>
      <c r="F3" s="369" t="s">
        <v>115</v>
      </c>
      <c r="G3" s="245"/>
      <c r="H3" s="352"/>
      <c r="I3" s="353"/>
      <c r="J3" s="353"/>
    </row>
    <row r="4" spans="1:10" s="7" customFormat="1" ht="90" x14ac:dyDescent="0.3">
      <c r="A4" s="316" t="s">
        <v>111</v>
      </c>
      <c r="B4" s="317" t="s">
        <v>112</v>
      </c>
      <c r="C4" s="318" t="s">
        <v>218</v>
      </c>
      <c r="D4" s="317" t="s">
        <v>277</v>
      </c>
      <c r="E4" s="317" t="s">
        <v>115</v>
      </c>
      <c r="F4" s="370" t="s">
        <v>276</v>
      </c>
      <c r="G4" s="317" t="s">
        <v>116</v>
      </c>
      <c r="H4" s="354" t="s">
        <v>278</v>
      </c>
      <c r="I4" s="354" t="s">
        <v>279</v>
      </c>
      <c r="J4" s="355" t="s">
        <v>280</v>
      </c>
    </row>
    <row r="5" spans="1:10" s="15" customFormat="1" ht="15.6" x14ac:dyDescent="0.3">
      <c r="A5" s="319" t="e" cm="1" vm="1">
        <f t="array" ref="A5">_xlfn._xlws.FILTER(AEP[[Activity Category]:[Alignment]],AEP[Quarter Activity Initiated]="Quarter 3")</f>
        <v>#VALUE!</v>
      </c>
      <c r="B5" s="319"/>
      <c r="C5" s="320"/>
      <c r="D5" s="321"/>
      <c r="E5" s="321"/>
      <c r="F5" s="322"/>
      <c r="G5" s="323"/>
      <c r="H5" s="356" t="s">
        <v>78</v>
      </c>
      <c r="I5" s="357"/>
      <c r="J5" s="358"/>
    </row>
    <row r="6" spans="1:10" s="15" customFormat="1" ht="15.6" x14ac:dyDescent="0.3">
      <c r="A6" s="319"/>
      <c r="B6" s="324"/>
      <c r="C6" s="325"/>
      <c r="D6" s="326"/>
      <c r="E6" s="327"/>
      <c r="F6" s="322"/>
      <c r="G6" s="328"/>
      <c r="H6" s="356" t="s">
        <v>78</v>
      </c>
      <c r="I6" s="359"/>
      <c r="J6" s="498"/>
    </row>
    <row r="7" spans="1:10" s="15" customFormat="1" ht="15.6" x14ac:dyDescent="0.3">
      <c r="A7" s="319"/>
      <c r="B7" s="324"/>
      <c r="C7" s="325"/>
      <c r="D7" s="326"/>
      <c r="E7" s="327"/>
      <c r="F7" s="322"/>
      <c r="G7" s="328"/>
      <c r="H7" s="356" t="s">
        <v>78</v>
      </c>
      <c r="I7" s="359"/>
      <c r="J7" s="498"/>
    </row>
    <row r="8" spans="1:10" s="15" customFormat="1" ht="15.6" x14ac:dyDescent="0.3">
      <c r="A8" s="319"/>
      <c r="B8" s="324"/>
      <c r="C8" s="325"/>
      <c r="D8" s="326"/>
      <c r="E8" s="327"/>
      <c r="F8" s="322"/>
      <c r="G8" s="328"/>
      <c r="H8" s="356" t="s">
        <v>78</v>
      </c>
      <c r="I8" s="359"/>
      <c r="J8" s="499"/>
    </row>
    <row r="9" spans="1:10" s="15" customFormat="1" ht="15.6" x14ac:dyDescent="0.3">
      <c r="A9" s="319"/>
      <c r="B9" s="324"/>
      <c r="C9" s="325"/>
      <c r="D9" s="326"/>
      <c r="E9" s="327"/>
      <c r="F9" s="322"/>
      <c r="G9" s="328"/>
      <c r="H9" s="356" t="s">
        <v>78</v>
      </c>
      <c r="I9" s="359"/>
      <c r="J9" s="499"/>
    </row>
    <row r="10" spans="1:10" s="15" customFormat="1" ht="15.6" x14ac:dyDescent="0.3">
      <c r="A10" s="319"/>
      <c r="B10" s="324"/>
      <c r="C10" s="325"/>
      <c r="D10" s="326"/>
      <c r="E10" s="327"/>
      <c r="F10" s="322"/>
      <c r="G10" s="328"/>
      <c r="H10" s="356" t="s">
        <v>78</v>
      </c>
      <c r="I10" s="359"/>
      <c r="J10" s="500"/>
    </row>
    <row r="11" spans="1:10" s="15" customFormat="1" ht="15.6" x14ac:dyDescent="0.3">
      <c r="A11" s="319"/>
      <c r="B11" s="324"/>
      <c r="C11" s="325"/>
      <c r="D11" s="326"/>
      <c r="E11" s="327"/>
      <c r="F11" s="329"/>
      <c r="G11" s="328"/>
      <c r="H11" s="356" t="s">
        <v>78</v>
      </c>
      <c r="I11" s="359"/>
      <c r="J11" s="500"/>
    </row>
    <row r="12" spans="1:10" ht="15.6" x14ac:dyDescent="0.3">
      <c r="A12" s="319"/>
      <c r="B12" s="324"/>
      <c r="C12" s="325"/>
      <c r="D12" s="326"/>
      <c r="E12" s="327"/>
      <c r="F12" s="329"/>
      <c r="G12" s="328"/>
      <c r="H12" s="356" t="s">
        <v>78</v>
      </c>
      <c r="I12" s="359"/>
      <c r="J12" s="500"/>
    </row>
    <row r="13" spans="1:10" ht="15.6" x14ac:dyDescent="0.3">
      <c r="A13" s="319"/>
      <c r="B13" s="324"/>
      <c r="C13" s="325"/>
      <c r="D13" s="326"/>
      <c r="E13" s="327"/>
      <c r="F13" s="329"/>
      <c r="G13" s="328"/>
      <c r="H13" s="356" t="s">
        <v>78</v>
      </c>
      <c r="I13" s="359"/>
      <c r="J13" s="500"/>
    </row>
    <row r="14" spans="1:10" s="15" customFormat="1" ht="15.6" x14ac:dyDescent="0.3">
      <c r="A14" s="319"/>
      <c r="B14" s="324"/>
      <c r="C14" s="325"/>
      <c r="D14" s="326"/>
      <c r="E14" s="327"/>
      <c r="F14" s="322"/>
      <c r="G14" s="328"/>
      <c r="H14" s="356" t="s">
        <v>78</v>
      </c>
      <c r="I14" s="359"/>
      <c r="J14" s="498"/>
    </row>
    <row r="15" spans="1:10" s="15" customFormat="1" ht="15.6" x14ac:dyDescent="0.3">
      <c r="A15" s="319"/>
      <c r="B15" s="324"/>
      <c r="C15" s="325"/>
      <c r="D15" s="326"/>
      <c r="E15" s="327"/>
      <c r="F15" s="322"/>
      <c r="G15" s="328"/>
      <c r="H15" s="356" t="s">
        <v>78</v>
      </c>
      <c r="I15" s="359"/>
      <c r="J15" s="498"/>
    </row>
    <row r="16" spans="1:10" s="15" customFormat="1" ht="15.6" x14ac:dyDescent="0.3">
      <c r="A16" s="319"/>
      <c r="B16" s="324"/>
      <c r="C16" s="325"/>
      <c r="D16" s="326"/>
      <c r="E16" s="327"/>
      <c r="F16" s="322"/>
      <c r="G16" s="328"/>
      <c r="H16" s="356" t="s">
        <v>78</v>
      </c>
      <c r="I16" s="359"/>
      <c r="J16" s="499"/>
    </row>
    <row r="17" spans="1:10" s="15" customFormat="1" ht="15.6" x14ac:dyDescent="0.3">
      <c r="A17" s="319"/>
      <c r="B17" s="324"/>
      <c r="C17" s="325"/>
      <c r="D17" s="326"/>
      <c r="E17" s="327"/>
      <c r="F17" s="322"/>
      <c r="G17" s="328"/>
      <c r="H17" s="356" t="s">
        <v>78</v>
      </c>
      <c r="I17" s="359"/>
      <c r="J17" s="499"/>
    </row>
    <row r="18" spans="1:10" s="15" customFormat="1" ht="15.6" x14ac:dyDescent="0.3">
      <c r="A18" s="319"/>
      <c r="B18" s="324"/>
      <c r="C18" s="325"/>
      <c r="D18" s="326"/>
      <c r="E18" s="327"/>
      <c r="F18" s="322"/>
      <c r="G18" s="328"/>
      <c r="H18" s="356" t="s">
        <v>78</v>
      </c>
      <c r="I18" s="359"/>
      <c r="J18" s="500"/>
    </row>
    <row r="19" spans="1:10" s="15" customFormat="1" ht="15.6" x14ac:dyDescent="0.3">
      <c r="A19" s="319"/>
      <c r="B19" s="324"/>
      <c r="C19" s="325"/>
      <c r="D19" s="326"/>
      <c r="E19" s="327"/>
      <c r="F19" s="329"/>
      <c r="G19" s="328"/>
      <c r="H19" s="356" t="s">
        <v>78</v>
      </c>
      <c r="I19" s="359"/>
      <c r="J19" s="500"/>
    </row>
    <row r="20" spans="1:10" ht="15.6" x14ac:dyDescent="0.3">
      <c r="A20" s="319"/>
      <c r="B20" s="324"/>
      <c r="C20" s="325"/>
      <c r="D20" s="326"/>
      <c r="E20" s="327"/>
      <c r="F20" s="329"/>
      <c r="G20" s="328"/>
      <c r="H20" s="356" t="s">
        <v>78</v>
      </c>
      <c r="I20" s="359"/>
      <c r="J20" s="500"/>
    </row>
    <row r="21" spans="1:10" ht="15.6" x14ac:dyDescent="0.3">
      <c r="A21" s="319"/>
      <c r="B21" s="324"/>
      <c r="C21" s="325"/>
      <c r="D21" s="326"/>
      <c r="E21" s="327"/>
      <c r="F21" s="329"/>
      <c r="G21" s="328"/>
      <c r="H21" s="356" t="s">
        <v>78</v>
      </c>
      <c r="I21" s="359"/>
      <c r="J21" s="500"/>
    </row>
    <row r="22" spans="1:10" s="15" customFormat="1" ht="15.6" x14ac:dyDescent="0.3">
      <c r="A22" s="319"/>
      <c r="B22" s="324"/>
      <c r="C22" s="325"/>
      <c r="D22" s="326"/>
      <c r="E22" s="327"/>
      <c r="F22" s="322"/>
      <c r="G22" s="328"/>
      <c r="H22" s="356" t="s">
        <v>78</v>
      </c>
      <c r="I22" s="359"/>
      <c r="J22" s="498"/>
    </row>
    <row r="23" spans="1:10" s="15" customFormat="1" ht="15.6" x14ac:dyDescent="0.3">
      <c r="A23" s="319"/>
      <c r="B23" s="324"/>
      <c r="C23" s="325"/>
      <c r="D23" s="326"/>
      <c r="E23" s="327"/>
      <c r="F23" s="322"/>
      <c r="G23" s="328"/>
      <c r="H23" s="356" t="s">
        <v>78</v>
      </c>
      <c r="I23" s="359"/>
      <c r="J23" s="498"/>
    </row>
    <row r="24" spans="1:10" s="15" customFormat="1" ht="15.6" x14ac:dyDescent="0.3">
      <c r="A24" s="319"/>
      <c r="B24" s="324"/>
      <c r="C24" s="325"/>
      <c r="D24" s="326"/>
      <c r="E24" s="327"/>
      <c r="F24" s="322"/>
      <c r="G24" s="328"/>
      <c r="H24" s="356" t="s">
        <v>78</v>
      </c>
      <c r="I24" s="359"/>
      <c r="J24" s="499"/>
    </row>
    <row r="25" spans="1:10" s="15" customFormat="1" ht="15.6" x14ac:dyDescent="0.3">
      <c r="A25" s="319"/>
      <c r="B25" s="324"/>
      <c r="C25" s="325"/>
      <c r="D25" s="326"/>
      <c r="E25" s="327"/>
      <c r="F25" s="322"/>
      <c r="G25" s="328"/>
      <c r="H25" s="356" t="s">
        <v>78</v>
      </c>
      <c r="I25" s="359"/>
      <c r="J25" s="499"/>
    </row>
    <row r="26" spans="1:10" s="15" customFormat="1" ht="15.6" x14ac:dyDescent="0.3">
      <c r="A26" s="319"/>
      <c r="B26" s="324"/>
      <c r="C26" s="325"/>
      <c r="D26" s="326"/>
      <c r="E26" s="327"/>
      <c r="F26" s="322"/>
      <c r="G26" s="328"/>
      <c r="H26" s="356" t="s">
        <v>78</v>
      </c>
      <c r="I26" s="359"/>
      <c r="J26" s="500"/>
    </row>
    <row r="27" spans="1:10" s="15" customFormat="1" ht="15.6" x14ac:dyDescent="0.3">
      <c r="A27" s="319"/>
      <c r="B27" s="324"/>
      <c r="C27" s="325"/>
      <c r="D27" s="326"/>
      <c r="E27" s="327"/>
      <c r="F27" s="329"/>
      <c r="G27" s="328"/>
      <c r="H27" s="356" t="s">
        <v>78</v>
      </c>
      <c r="I27" s="359"/>
      <c r="J27" s="500"/>
    </row>
    <row r="28" spans="1:10" ht="15.6" x14ac:dyDescent="0.3">
      <c r="A28" s="319"/>
      <c r="B28" s="324"/>
      <c r="C28" s="325"/>
      <c r="D28" s="326"/>
      <c r="E28" s="327"/>
      <c r="F28" s="329"/>
      <c r="G28" s="328"/>
      <c r="H28" s="356" t="s">
        <v>78</v>
      </c>
      <c r="I28" s="359"/>
      <c r="J28" s="500"/>
    </row>
    <row r="29" spans="1:10" ht="15.6" x14ac:dyDescent="0.3">
      <c r="A29" s="319"/>
      <c r="B29" s="324"/>
      <c r="C29" s="325"/>
      <c r="D29" s="326"/>
      <c r="E29" s="327"/>
      <c r="F29" s="329"/>
      <c r="G29" s="328"/>
      <c r="H29" s="356" t="s">
        <v>78</v>
      </c>
      <c r="I29" s="359"/>
      <c r="J29" s="500"/>
    </row>
    <row r="30" spans="1:10" s="15" customFormat="1" ht="15.6" x14ac:dyDescent="0.3">
      <c r="A30" s="319"/>
      <c r="B30" s="324"/>
      <c r="C30" s="325"/>
      <c r="D30" s="326"/>
      <c r="E30" s="327"/>
      <c r="F30" s="322"/>
      <c r="G30" s="328"/>
      <c r="H30" s="356" t="s">
        <v>78</v>
      </c>
      <c r="I30" s="359"/>
      <c r="J30" s="498"/>
    </row>
    <row r="31" spans="1:10" s="15" customFormat="1" ht="15.6" x14ac:dyDescent="0.3">
      <c r="A31" s="319"/>
      <c r="B31" s="324"/>
      <c r="C31" s="325"/>
      <c r="D31" s="326"/>
      <c r="E31" s="327"/>
      <c r="F31" s="322"/>
      <c r="G31" s="328"/>
      <c r="H31" s="356" t="s">
        <v>78</v>
      </c>
      <c r="I31" s="359"/>
      <c r="J31" s="498"/>
    </row>
    <row r="32" spans="1:10" s="15" customFormat="1" ht="15.6" x14ac:dyDescent="0.3">
      <c r="A32" s="319"/>
      <c r="B32" s="330"/>
      <c r="C32" s="331"/>
      <c r="D32" s="332"/>
      <c r="E32" s="333"/>
      <c r="F32" s="334"/>
      <c r="G32" s="335"/>
      <c r="H32" s="356" t="s">
        <v>78</v>
      </c>
      <c r="I32" s="359"/>
      <c r="J32" s="501"/>
    </row>
    <row r="33" spans="1:10" s="15" customFormat="1" ht="15.6" x14ac:dyDescent="0.3">
      <c r="A33" s="336"/>
      <c r="B33" s="337"/>
      <c r="C33" s="338"/>
      <c r="D33" s="339"/>
      <c r="E33" s="340"/>
      <c r="F33" s="341"/>
      <c r="G33" s="495"/>
      <c r="H33" s="496" t="s">
        <v>78</v>
      </c>
      <c r="I33" s="497"/>
      <c r="J33" s="502"/>
    </row>
  </sheetData>
  <sheetProtection selectLockedCells="1" sort="0"/>
  <protectedRanges>
    <protectedRange sqref="D4" name="Range2_1_1"/>
    <protectedRange sqref="B6:D12" name="Range2_1_1_1"/>
    <protectedRange sqref="F5:G5 F6:F10" name="Range2_1_1_2"/>
  </protectedRanges>
  <dataValidations count="1">
    <dataValidation showInputMessage="1" showErrorMessage="1" promptTitle="Project Update" prompt="Provide details about the project to include what or how it was implemented in this quarter" sqref="I5:I33" xr:uid="{1653A508-9119-4F7C-B412-AF5AAF71A705}"/>
  </dataValidations>
  <pageMargins left="0.25" right="1.0416666666666666E-2" top="0.63888888888888895" bottom="0.75" header="0.3" footer="0.3"/>
  <pageSetup orientation="landscape" r:id="rId1"/>
  <headerFooter>
    <oddHeader>&amp;C&amp;"-,Bold"&amp;14Child Care Quality Expenditure &amp;&amp; Activity Report</oddHeader>
    <oddFooter>&amp;C&amp;10Submit completed plan or quarterly report to bcm@twc.texas.gov
Submit questions about content of the report to childcare.programassistance@twc.texas.gov
Page &amp;P of &amp;N_x000D_&amp;1#&amp;"Calibri"&amp;11&amp;KFF0000 Sensitive</oddFooter>
  </headerFooter>
  <extLst>
    <ext xmlns:x14="http://schemas.microsoft.com/office/spreadsheetml/2009/9/main" uri="{CCE6A557-97BC-4b89-ADB6-D9C93CAAB3DF}">
      <x14:dataValidations xmlns:xm="http://schemas.microsoft.com/office/excel/2006/main" count="1">
        <x14:dataValidation type="list" showInputMessage="1" showErrorMessage="1" promptTitle="Project Status" prompt="select the current project status" xr:uid="{57D02CE6-4199-4A0C-BACE-223B0575AA11}">
          <x14:formula1>
            <xm:f>'Drop-Down Pick Lists'!$E$3:$E$7</xm:f>
          </x14:formula1>
          <xm:sqref>H5:H33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76ED7-47AC-4AF9-A7D7-5BF960C56D21}">
  <sheetPr>
    <tabColor theme="0"/>
  </sheetPr>
  <dimension ref="A1:AA16"/>
  <sheetViews>
    <sheetView workbookViewId="0">
      <selection activeCell="G14" sqref="G14"/>
    </sheetView>
  </sheetViews>
  <sheetFormatPr defaultColWidth="12.6640625" defaultRowHeight="14.4" x14ac:dyDescent="0.3"/>
  <cols>
    <col min="2" max="5" width="12.6640625" style="510"/>
    <col min="6" max="6" width="17.5546875" style="510" customWidth="1"/>
    <col min="7" max="7" width="15.6640625" style="510" customWidth="1"/>
    <col min="8" max="8" width="15" style="510" customWidth="1"/>
    <col min="9" max="10" width="13.44140625" style="510" customWidth="1"/>
    <col min="11" max="11" width="12.6640625" style="510"/>
    <col min="12" max="12" width="13.5546875" style="510" customWidth="1"/>
    <col min="13" max="13" width="12.6640625" style="510"/>
    <col min="14" max="14" width="13" style="510" customWidth="1"/>
    <col min="15" max="15" width="14" style="510" customWidth="1"/>
    <col min="16" max="16" width="12.6640625" style="510"/>
    <col min="17" max="17" width="13.6640625" style="510" customWidth="1"/>
    <col min="18" max="18" width="12.6640625" style="510"/>
    <col min="19" max="19" width="13.5546875" style="510" customWidth="1"/>
    <col min="20" max="20" width="14.44140625" style="510" customWidth="1"/>
    <col min="21" max="21" width="13.33203125" style="510" customWidth="1"/>
    <col min="22" max="26" width="12.6640625" style="510"/>
  </cols>
  <sheetData>
    <row r="1" spans="1:27" s="100" customFormat="1" ht="87" thickBot="1" x14ac:dyDescent="0.35">
      <c r="A1" s="701" t="s">
        <v>281</v>
      </c>
      <c r="B1" s="702" t="s">
        <v>282</v>
      </c>
      <c r="C1" s="703" t="s">
        <v>283</v>
      </c>
      <c r="D1" s="704" t="s">
        <v>284</v>
      </c>
      <c r="E1" s="705" t="s">
        <v>244</v>
      </c>
      <c r="F1" s="705" t="s">
        <v>285</v>
      </c>
      <c r="G1" s="705" t="s">
        <v>286</v>
      </c>
      <c r="H1" s="705" t="s">
        <v>287</v>
      </c>
      <c r="I1" s="705" t="s">
        <v>288</v>
      </c>
      <c r="J1" s="706" t="s">
        <v>289</v>
      </c>
      <c r="K1" s="707" t="s">
        <v>290</v>
      </c>
      <c r="L1" s="707" t="s">
        <v>291</v>
      </c>
      <c r="M1" s="708" t="s">
        <v>292</v>
      </c>
      <c r="N1" s="709" t="s">
        <v>293</v>
      </c>
      <c r="O1" s="695" t="s">
        <v>294</v>
      </c>
      <c r="P1" s="695" t="s">
        <v>295</v>
      </c>
      <c r="Q1" s="695" t="s">
        <v>296</v>
      </c>
      <c r="R1" s="695" t="s">
        <v>297</v>
      </c>
      <c r="S1" s="696" t="s">
        <v>298</v>
      </c>
      <c r="T1" s="697" t="s">
        <v>103</v>
      </c>
      <c r="U1" s="698" t="s">
        <v>299</v>
      </c>
      <c r="V1" s="698" t="s">
        <v>257</v>
      </c>
      <c r="W1" s="698" t="s">
        <v>300</v>
      </c>
      <c r="X1" s="698" t="s">
        <v>301</v>
      </c>
      <c r="Y1" s="698" t="s">
        <v>302</v>
      </c>
      <c r="Z1" s="699" t="s">
        <v>261</v>
      </c>
      <c r="AA1" s="700" t="s">
        <v>303</v>
      </c>
    </row>
    <row r="2" spans="1:27" s="617" customFormat="1" x14ac:dyDescent="0.3">
      <c r="A2" s="616" t="s">
        <v>211</v>
      </c>
      <c r="B2" s="618"/>
      <c r="C2" s="510"/>
      <c r="D2" s="619"/>
      <c r="E2" s="620">
        <f>SUMIFS('Q4 Narrative-'!C4:C59,'Q4 Narrative-'!E4:E59,"Quarter 1", 'Q4 Narrative-'!B4:B59,"*Scholarships*")</f>
        <v>0</v>
      </c>
      <c r="F2" s="621">
        <f>SUMIFS('Q4 Narrative-'!C4:C59,'Q4 Narrative-'!E4:E59,"Quarter 1", 'Q4 Narrative-'!B4:B59,"Wage Supplements (tied to educational level)")</f>
        <v>0</v>
      </c>
      <c r="G2" s="621">
        <f>SUMIFS('Q4 Narrative-'!C4:C59,'Q4 Narrative-'!E4:E59,"Quarter 1", 'Q4 Narrative-'!B4:B59,"*Reimbursement*")</f>
        <v>0</v>
      </c>
      <c r="H2" s="621">
        <f>SUMIFS('Q4 Narrative-'!C4:C59,'Q4 Narrative-'!E4:E59,"Quarter 1", 'Q4 Narrative-'!B4:B59,"*Release*")</f>
        <v>0</v>
      </c>
      <c r="I2" s="621">
        <f>SUMIFS('Q4 Narrative-'!C4:C59,'Q4 Narrative-'!E4:E59,"Quarter 1", 'Q4 Narrative-'!B4:B59,"*Board-Hosted*")</f>
        <v>0</v>
      </c>
      <c r="J2" s="622">
        <f>SUMIFS('Q4 Narrative-'!C4:C59,'Q4 Narrative-'!E4:E59,"Quarter 1", 'Q4 Narrative-'!B4:B59,"*Third-Party*")</f>
        <v>0</v>
      </c>
      <c r="K2" s="621">
        <f>SUMIFS('Q4 Narrative-'!C4:C59,'Q4 Narrative-'!E4:E59,"Quarter 1", 'Q4 Narrative-'!B4:B59,"Classroom Equipment &amp; Materials")</f>
        <v>0</v>
      </c>
      <c r="L2" s="622">
        <f>SUMIFS('Q4 Narrative-'!C4:C59,'Q4 Narrative-'!E4:E59,"Quarter 1", 'Q4 Narrative-'!B4:B59,"Incentive Stipends (based on Certification)")</f>
        <v>0</v>
      </c>
      <c r="M2" s="618">
        <f>'Texas Rising Star Staff'!$B$23</f>
        <v>0</v>
      </c>
      <c r="N2" s="619">
        <f>'Texas Rising Star Staff'!D18</f>
        <v>0</v>
      </c>
      <c r="O2" s="620">
        <f>SUMIFS('Q4 Narrative-'!C4:C59,'Q4 Narrative-'!E4:E59,"Quarter 1", 'Q4 Narrative-'!B4:B59,"Health &amp; Safety Equipment (AED/Security)")</f>
        <v>0</v>
      </c>
      <c r="P2" s="621">
        <f>SUMIFS('Q4 Narrative-'!C4:C59,'Q4 Narrative-'!E4:E59,"Quarter 1", 'Q4 Narrative-'!B4:B59,"Other Materials (Including PPE)")</f>
        <v>0</v>
      </c>
      <c r="Q2" s="621">
        <f>SUMIFS('Q4 Narrative-'!C4:C59,'Q4 Narrative-'!E4:E59,"Quarter 1", 'Q4 Narrative-'!B4:B59,"Health &amp; Safety Materials (PPE, Choking devices)")</f>
        <v>0</v>
      </c>
      <c r="R2" s="622">
        <f>SUMIFS('Q4 Narrative-'!C4:C59,'Q4 Narrative-'!E4:E59,"Quarter 1", 'Q4 Narrative-'!B4:B59,"First Aid/CPR Training")</f>
        <v>0</v>
      </c>
      <c r="S2" s="623">
        <f>SUMIFS('Q4 Narrative-'!C4:C59,'Q4 Narrative-'!E4:E59,"Quarter 1", 'Q4 Narrative-'!B4:B59,"*Evaluation*")</f>
        <v>0</v>
      </c>
      <c r="T2" s="623">
        <f>SUMIFS('Q4 Narrative-'!C4:C59,'Q4 Narrative-'!E4:E59,"Quarter 1", 'Q4 Narrative-'!B4:B59,"Supporting National Accreditation")</f>
        <v>0</v>
      </c>
      <c r="U2" s="620">
        <f>SUMIFS('Q4 Narrative-'!C4:C59,'Q4 Narrative-'!E4:E59,"Quarter 1", 'Q4 Narrative-'!B4:B59,"Wage Supplements")</f>
        <v>0</v>
      </c>
      <c r="V2" s="621">
        <f>SUMIFS('Q4 Narrative-'!C4:C59,'Q4 Narrative-'!E4:E59,"Quarter 1", 'Q4 Narrative-'!B4:B59,"Mental health supports")</f>
        <v>0</v>
      </c>
      <c r="W2" s="621">
        <f>SUMIFS('Q4 Narrative-'!C4:C59,'Q4 Narrative-'!E4:E59,"Quarter 1", 'Q4 Narrative-'!B4:B59,"Stabilization/supply-building stipends")</f>
        <v>0</v>
      </c>
      <c r="X2" s="621">
        <f>SUMIFS('Q4 Narrative-'!C4:C59,'Q4 Narrative-'!E4:E59,"Quarter 1", 'Q4 Narrative-'!B4:B59,"New formal Pre-K partnerships developed")</f>
        <v>0</v>
      </c>
      <c r="Y2" s="621">
        <f>SUMIFS('Q4 Narrative-'!C4:C59,'Q4 Narrative-'!E4:E59,"Quarter 1", 'Q4 Narrative-'!B4:B59,"New formal HS/EHS partnerships developed")</f>
        <v>0</v>
      </c>
      <c r="Z2" s="622">
        <f>SUMIFS('Q4 Narrative-'!C4:C59,'Q4 Narrative-'!E4:E59,"Quarter 1", 'Q4 Narrative-'!B4:B59,"Shared Services")</f>
        <v>0</v>
      </c>
      <c r="AA2" s="623">
        <f>SUM(B2:L2,O2:Z2)</f>
        <v>0</v>
      </c>
    </row>
    <row r="3" spans="1:27" s="617" customFormat="1" x14ac:dyDescent="0.3">
      <c r="A3" s="616" t="s">
        <v>304</v>
      </c>
      <c r="B3" s="618"/>
      <c r="C3" s="510"/>
      <c r="D3" s="619"/>
      <c r="E3" s="618">
        <f>SUMIFS('Q4 Narrative-'!C4:C59,'Q4 Narrative-'!E4:E59,"Quarter 2", 'Q4 Narrative-'!B4:B59,"*Scholarships*")</f>
        <v>0</v>
      </c>
      <c r="F3" s="510">
        <f>SUMIFS('Q4 Narrative-'!C5:C60,'Q4 Narrative-'!E5:E60,"Quarter 2", 'Q4 Narrative-'!B5:B60,"Wage Supplements (tied to educational level)")</f>
        <v>0</v>
      </c>
      <c r="G3" s="510">
        <f>SUMIFS('Q4 Narrative-'!C4:C59,'Q4 Narrative-'!E4:E59,"Quarter 2", 'Q4 Narrative-'!B4:B59,"*Reimbursement*")</f>
        <v>0</v>
      </c>
      <c r="H3" s="510">
        <f>SUMIFS('Q4 Narrative-'!C4:C59,'Q4 Narrative-'!E4:E59,"Quarter 2", 'Q4 Narrative-'!B4:B59,"*Release*")</f>
        <v>0</v>
      </c>
      <c r="I3" s="510">
        <f>SUMIFS('Q4 Narrative-'!C4:C59,'Q4 Narrative-'!E4:E59,"Quarter 2", 'Q4 Narrative-'!B4:B59,"*Board-Hosted*")</f>
        <v>0</v>
      </c>
      <c r="J3" s="619">
        <f>SUMIFS('Q4 Narrative-'!C4:C59,'Q4 Narrative-'!E4:E59,"Quarter 2", 'Q4 Narrative-'!B4:B59,"*Third-Party*")</f>
        <v>0</v>
      </c>
      <c r="K3" s="510">
        <f>SUMIFS('Q4 Narrative-'!C4:C59,'Q4 Narrative-'!E4:E59,"Quarter 2", 'Q4 Narrative-'!B4:B59,"Classroom Equipment &amp; Materials")</f>
        <v>0</v>
      </c>
      <c r="L3" s="619">
        <f>SUMIFS('Q4 Narrative-'!C4:C59,'Q4 Narrative-'!E4:E59,"Quarter 2", 'Q4 Narrative-'!B4:B59,"Incentive Stipends (based on Certification)")</f>
        <v>0</v>
      </c>
      <c r="M3" s="618">
        <f>'Texas Rising Star Staff'!$B$23</f>
        <v>0</v>
      </c>
      <c r="N3" s="619">
        <f>'Texas Rising Star Staff'!D18</f>
        <v>0</v>
      </c>
      <c r="O3" s="618">
        <f>SUMIFS('Q4 Narrative-'!C4:C59,'Q4 Narrative-'!E4:E59,"Quarter 2", 'Q4 Narrative-'!B4:B59,"Health &amp; Safety Equipment (AED/Security)")</f>
        <v>0</v>
      </c>
      <c r="P3" s="510">
        <f>SUMIFS('Q4 Narrative-'!C4:C59,'Q4 Narrative-'!E4:E59,"Quarter 2", 'Q4 Narrative-'!B4:B59,"Other Materials (Including PPE)")</f>
        <v>0</v>
      </c>
      <c r="Q3" s="510">
        <f>SUMIFS('Q4 Narrative-'!C4:C59,'Q4 Narrative-'!E4:E59,"Quarter 2", 'Q4 Narrative-'!B4:B59,"Health &amp; Safety Materials (PPE, Choking devices)")</f>
        <v>0</v>
      </c>
      <c r="R3" s="619">
        <f>SUMIFS('Q4 Narrative-'!C4:C59,'Q4 Narrative-'!E4:E59,"Quarter 2", 'Q4 Narrative-'!B4:B59,"First Aid/CPR Training")</f>
        <v>0</v>
      </c>
      <c r="S3" s="624">
        <f>SUMIFS('Q4 Narrative-'!C4:C59,'Q4 Narrative-'!E4:E59,"Quarter 2", 'Q4 Narrative-'!B4:B59,"*Evaluation*")</f>
        <v>0</v>
      </c>
      <c r="T3" s="624">
        <f>SUMIFS('Q4 Narrative-'!C4:C59,'Q4 Narrative-'!E4:E59,"Quarter 2", 'Q4 Narrative-'!B4:B59,"Supporting National Accreditation")</f>
        <v>0</v>
      </c>
      <c r="U3" s="618">
        <f>SUMIFS('Q4 Narrative-'!C4:C59,'Q4 Narrative-'!E4:E59,"Quarter 2", 'Q4 Narrative-'!B4:B59,"Wage Supplements")</f>
        <v>0</v>
      </c>
      <c r="V3" s="510">
        <f>SUMIFS('Q4 Narrative-'!C4:C59,'Q4 Narrative-'!E4:E59,"Quarter 2", 'Q4 Narrative-'!B4:B59,"Mental health supports")</f>
        <v>0</v>
      </c>
      <c r="W3" s="510">
        <f>SUMIFS('Q4 Narrative-'!C4:C59,'Q4 Narrative-'!E4:E59,"Quarter 2", 'Q4 Narrative-'!B4:B59,"Stabilization/supply-building stipends")</f>
        <v>0</v>
      </c>
      <c r="X3" s="510">
        <f>SUMIFS('Q4 Narrative-'!C4:C59,'Q4 Narrative-'!E4:E59,"Quarter 2", 'Q4 Narrative-'!B4:B59,"New formal Pre-K partnerships developed")</f>
        <v>0</v>
      </c>
      <c r="Y3" s="510">
        <f>SUMIFS('Q4 Narrative-'!C4:C59,'Q4 Narrative-'!E4:E59,"Quarter 2", 'Q4 Narrative-'!B4:B59,"New formal HS/EHS partnerships developed")</f>
        <v>0</v>
      </c>
      <c r="Z3" s="619">
        <f>SUMIFS('Q4 Narrative-'!C4:C59,'Q4 Narrative-'!E4:E59,"Quarter 2", 'Q4 Narrative-'!B4:B59,"Shared Services")</f>
        <v>0</v>
      </c>
      <c r="AA3" s="624">
        <f t="shared" ref="AA3:AA6" si="0">SUM(B3:L3,O3:Z3)</f>
        <v>0</v>
      </c>
    </row>
    <row r="4" spans="1:27" s="617" customFormat="1" x14ac:dyDescent="0.3">
      <c r="A4" s="616" t="s">
        <v>305</v>
      </c>
      <c r="B4" s="618"/>
      <c r="C4" s="510"/>
      <c r="D4" s="619"/>
      <c r="E4" s="618">
        <f>SUMIFS('Q4 Narrative-'!C4:C59,'Q4 Narrative-'!E4:E59,"Quarter 3", 'Q4 Narrative-'!B4:B59,"*Scholarships*")</f>
        <v>0</v>
      </c>
      <c r="F4" s="510">
        <f>SUMIFS('Q4 Narrative-'!C6:C61,'Q4 Narrative-'!E6:E61,"Quarter 3", 'Q4 Narrative-'!B6:B61,"Wage Supplements (tied to educational level)")</f>
        <v>0</v>
      </c>
      <c r="G4" s="510">
        <f>SUMIFS('Q4 Narrative-'!C4:C59,'Q4 Narrative-'!E4:E59,"Quarter 3", 'Q4 Narrative-'!B4:B59,"*Reimbursement*")</f>
        <v>0</v>
      </c>
      <c r="H4" s="510">
        <f>SUMIFS('Q4 Narrative-'!C4:C59,'Q4 Narrative-'!E4:E59,"Quarter 3", 'Q4 Narrative-'!B4:B59,"*Release*")</f>
        <v>0</v>
      </c>
      <c r="I4" s="510">
        <f>SUMIFS('Q4 Narrative-'!C4:C59,'Q4 Narrative-'!E4:E59,"Quarter 3", 'Q4 Narrative-'!B4:B59,"*Board-Hosted*")</f>
        <v>0</v>
      </c>
      <c r="J4" s="619">
        <f>SUMIFS('Q4 Narrative-'!C4:C59,'Q4 Narrative-'!E4:E59,"Quarter 3", 'Q4 Narrative-'!B4:B59,"*Third-Party*")</f>
        <v>0</v>
      </c>
      <c r="K4" s="510">
        <f>SUMIFS('Q4 Narrative-'!C4:C59,'Q4 Narrative-'!E4:E59,"Quarter 3", 'Q4 Narrative-'!B4:B59,"Classroom Equipment &amp; Materials")</f>
        <v>0</v>
      </c>
      <c r="L4" s="619">
        <f>SUMIFS('Q4 Narrative-'!C4:C59,'Q4 Narrative-'!E4:E59,"Quarter 3", 'Q4 Narrative-'!B4:B59,"Incentive Stipends (based on Certification)")</f>
        <v>0</v>
      </c>
      <c r="M4" s="618">
        <f>'Texas Rising Star Staff'!$B$23</f>
        <v>0</v>
      </c>
      <c r="N4" s="619">
        <f>'Texas Rising Star Staff'!D18</f>
        <v>0</v>
      </c>
      <c r="O4" s="618">
        <f>SUMIFS('Q4 Narrative-'!C4:C59,'Q4 Narrative-'!E4:E59,"Quarter 3", 'Q4 Narrative-'!B4:B59,"Health &amp; Safety Equipment (AED/Security)")</f>
        <v>0</v>
      </c>
      <c r="P4" s="510">
        <f>SUMIFS('Q4 Narrative-'!C4:C59,'Q4 Narrative-'!E4:E59,"Quarter 3", 'Q4 Narrative-'!B4:B59,"Other Materials (Including PPE)")</f>
        <v>0</v>
      </c>
      <c r="Q4" s="510">
        <f>SUMIFS('Q4 Narrative-'!C4:C59,'Q4 Narrative-'!E4:E59,"Quarter 3", 'Q4 Narrative-'!B4:B59,"Health &amp; Safety Materials (PPE, Choking devices)")</f>
        <v>0</v>
      </c>
      <c r="R4" s="619">
        <f>SUMIFS('Q4 Narrative-'!C4:C59,'Q4 Narrative-'!E4:E59,"Quarter 3", 'Q4 Narrative-'!B4:B59,"First Aid/CPR Training")</f>
        <v>0</v>
      </c>
      <c r="S4" s="624">
        <f>SUMIFS('Q4 Narrative-'!C4:C59,'Q4 Narrative-'!E4:E59,"Quarter 3", 'Q4 Narrative-'!B4:B59,"*Evaluation*")</f>
        <v>0</v>
      </c>
      <c r="T4" s="624">
        <f>SUMIFS('Q4 Narrative-'!C4:C59,'Q4 Narrative-'!E4:E59,"Quarter 3", 'Q4 Narrative-'!B4:B59,"Supporting National Accreditation")</f>
        <v>0</v>
      </c>
      <c r="U4" s="618">
        <f>SUMIFS('Q4 Narrative-'!C4:C59,'Q4 Narrative-'!E4:E59,"Quarter 3", 'Q4 Narrative-'!B4:B59,"Wage Supplements")</f>
        <v>0</v>
      </c>
      <c r="V4" s="510">
        <f>SUMIFS('Q4 Narrative-'!C4:C59,'Q4 Narrative-'!E4:E59,"Quarter 3", 'Q4 Narrative-'!B4:B59,"Mental health supports")</f>
        <v>0</v>
      </c>
      <c r="W4" s="510">
        <f>SUMIFS('Q4 Narrative-'!C4:C59,'Q4 Narrative-'!E4:E59,"Quarter 3", 'Q4 Narrative-'!B4:B59,"Stabilization/supply-building stipends")</f>
        <v>0</v>
      </c>
      <c r="X4" s="510">
        <f>SUMIFS('Q4 Narrative-'!C4:C59,'Q4 Narrative-'!E4:E59,"Quarter 3", 'Q4 Narrative-'!B4:B59,"New formal Pre-K partnerships developed")</f>
        <v>0</v>
      </c>
      <c r="Y4" s="510">
        <f>SUMIFS('Q4 Narrative-'!C4:C59,'Q4 Narrative-'!E4:E59,"Quarter 3", 'Q4 Narrative-'!B4:B59,"New formal HS/EHS partnerships developed")</f>
        <v>0</v>
      </c>
      <c r="Z4" s="619">
        <f>SUMIFS('Q4 Narrative-'!C4:C59,'Q4 Narrative-'!E4:E59,"Quarter 3", 'Q4 Narrative-'!B4:B59,"Shared Services")</f>
        <v>0</v>
      </c>
      <c r="AA4" s="624">
        <f t="shared" si="0"/>
        <v>0</v>
      </c>
    </row>
    <row r="5" spans="1:27" s="617" customFormat="1" x14ac:dyDescent="0.3">
      <c r="A5" s="616" t="s">
        <v>306</v>
      </c>
      <c r="B5" s="618"/>
      <c r="C5" s="510"/>
      <c r="D5" s="619"/>
      <c r="E5" s="618">
        <f>SUMIFS('Q4 Narrative-'!C4:C59,'Q4 Narrative-'!E4:E59,"Quarter 4", 'Q4 Narrative-'!B4:B59,"*Scholarships*")</f>
        <v>0</v>
      </c>
      <c r="F5" s="510">
        <f>SUMIFS('Q4 Narrative-'!C7:C62,'Q4 Narrative-'!E7:E62,"Quarter 4", 'Q4 Narrative-'!B7:B62,"Wage Supplements (tied to educational level)")</f>
        <v>0</v>
      </c>
      <c r="G5" s="510">
        <f>SUMIFS('Q4 Narrative-'!C4:C59,'Q4 Narrative-'!E4:E59,"Quarter 4", 'Q4 Narrative-'!B4:B59,"*Reimbursement*")</f>
        <v>0</v>
      </c>
      <c r="H5" s="510">
        <f>SUMIFS('Q4 Narrative-'!C4:C59,'Q4 Narrative-'!E4:E59,"Quarter 4", 'Q4 Narrative-'!B4:B59,"*Release*")</f>
        <v>0</v>
      </c>
      <c r="I5" s="510">
        <f>SUMIFS('Q4 Narrative-'!C4:C59,'Q4 Narrative-'!E4:E59,"Quarter 4", 'Q4 Narrative-'!B4:B59,"*Board-Hosted*")</f>
        <v>0</v>
      </c>
      <c r="J5" s="619">
        <f>SUMIFS('Q4 Narrative-'!C4:C59,'Q4 Narrative-'!E4:E59,"Quarter 4", 'Q4 Narrative-'!B4:B59,"*Third-Party*")</f>
        <v>0</v>
      </c>
      <c r="K5" s="510">
        <f>SUMIFS('Q4 Narrative-'!C4:C59,'Q4 Narrative-'!E4:E59,"Quarter 4", 'Q4 Narrative-'!B4:B59,"Classroom Equipment &amp; Materials")</f>
        <v>0</v>
      </c>
      <c r="L5" s="619">
        <f>SUMIFS('Q4 Narrative-'!C4:C59,'Q4 Narrative-'!E4:E59,"Quarter 4", 'Q4 Narrative-'!B4:B59,"Incentive Stipends (based on Certification)")</f>
        <v>0</v>
      </c>
      <c r="M5" s="618">
        <f>'Texas Rising Star Staff'!$B$23</f>
        <v>0</v>
      </c>
      <c r="N5" s="619">
        <f>'Texas Rising Star Staff'!D18</f>
        <v>0</v>
      </c>
      <c r="O5" s="618">
        <f>SUMIFS('Q4 Narrative-'!C4:C59,'Q4 Narrative-'!E4:E59,"Quarter 4", 'Q4 Narrative-'!B4:B59,"Health &amp; Safety Equipment (AED/Security)")</f>
        <v>0</v>
      </c>
      <c r="P5" s="510">
        <f>SUMIFS('Q4 Narrative-'!C4:C59,'Q4 Narrative-'!E4:E59,"Quarter 4", 'Q4 Narrative-'!B4:B59,"Other Materials (Including PPE)")</f>
        <v>0</v>
      </c>
      <c r="Q5" s="510">
        <f>SUMIFS('Q4 Narrative-'!C4:C59,'Q4 Narrative-'!E4:E59,"Quarter 4", 'Q4 Narrative-'!B4:B59,"Health &amp; Safety Materials (PPE, Choking devices)")</f>
        <v>0</v>
      </c>
      <c r="R5" s="619">
        <f>SUMIFS('Q4 Narrative-'!C4:C59,'Q4 Narrative-'!E4:E59,"Quarter 4", 'Q4 Narrative-'!B4:B59,"First Aid/CPR Training")</f>
        <v>0</v>
      </c>
      <c r="S5" s="624">
        <f>SUMIFS('Q4 Narrative-'!C4:C59,'Q4 Narrative-'!E4:E59,"Quarter 4", 'Q4 Narrative-'!B4:B59,"*Evaluation*")</f>
        <v>0</v>
      </c>
      <c r="T5" s="624">
        <f>SUMIFS('Q4 Narrative-'!C4:C59,'Q4 Narrative-'!E4:E59,"Quarter 4", 'Q4 Narrative-'!B4:B59,"Supporting National Accreditation")</f>
        <v>0</v>
      </c>
      <c r="U5" s="618">
        <f>SUMIFS('Q4 Narrative-'!C4:C59,'Q4 Narrative-'!E4:E59,"Quarter 4", 'Q4 Narrative-'!B4:B59,"Wage Supplements")</f>
        <v>0</v>
      </c>
      <c r="V5" s="510">
        <f>SUMIFS('Q4 Narrative-'!C4:C59,'Q4 Narrative-'!E4:E59,"Quarter 4", 'Q4 Narrative-'!B4:B59,"Mental health supports")</f>
        <v>0</v>
      </c>
      <c r="W5" s="510">
        <f>SUMIFS('Q4 Narrative-'!C4:C59,'Q4 Narrative-'!E4:E59,"Quarter 4", 'Q4 Narrative-'!B4:B59,"Stabilization/supply-building stipends")</f>
        <v>0</v>
      </c>
      <c r="X5" s="510">
        <f>SUMIFS('Q4 Narrative-'!C4:C59,'Q4 Narrative-'!E4:E59,"Quarter 4", 'Q4 Narrative-'!B4:B59,"New formal Pre-K partnerships developed")</f>
        <v>0</v>
      </c>
      <c r="Y5" s="510">
        <f>SUMIFS('Q4 Narrative-'!C4:C59,'Q4 Narrative-'!E4:E59,"Quarter 4", 'Q4 Narrative-'!B4:B59,"New formal HS/EHS partnerships developed")</f>
        <v>0</v>
      </c>
      <c r="Z5" s="619">
        <f>SUMIFS('Q4 Narrative-'!C4:C59,'Q4 Narrative-'!E4:E59,"Quarter 4", 'Q4 Narrative-'!B4:B59,"Shared Services")</f>
        <v>0</v>
      </c>
      <c r="AA5" s="624">
        <f t="shared" si="0"/>
        <v>0</v>
      </c>
    </row>
    <row r="6" spans="1:27" s="617" customFormat="1" x14ac:dyDescent="0.3">
      <c r="A6" s="616" t="s">
        <v>85</v>
      </c>
      <c r="B6" s="618">
        <f>SUM(B2:B5)</f>
        <v>0</v>
      </c>
      <c r="C6" s="510">
        <f t="shared" ref="C6:Z6" si="1">SUM(C2:C5)</f>
        <v>0</v>
      </c>
      <c r="D6" s="619">
        <f t="shared" si="1"/>
        <v>0</v>
      </c>
      <c r="E6" s="618">
        <f t="shared" si="1"/>
        <v>0</v>
      </c>
      <c r="F6" s="510">
        <f t="shared" si="1"/>
        <v>0</v>
      </c>
      <c r="G6" s="510">
        <f t="shared" si="1"/>
        <v>0</v>
      </c>
      <c r="H6" s="510">
        <f t="shared" si="1"/>
        <v>0</v>
      </c>
      <c r="I6" s="510">
        <f t="shared" si="1"/>
        <v>0</v>
      </c>
      <c r="J6" s="619">
        <f t="shared" si="1"/>
        <v>0</v>
      </c>
      <c r="K6" s="510">
        <f t="shared" si="1"/>
        <v>0</v>
      </c>
      <c r="L6" s="619">
        <f t="shared" si="1"/>
        <v>0</v>
      </c>
      <c r="M6" s="618">
        <f>SUM(M2:M5)</f>
        <v>0</v>
      </c>
      <c r="N6" s="619">
        <f>SUM(N2:N5)</f>
        <v>0</v>
      </c>
      <c r="O6" s="618">
        <f t="shared" si="1"/>
        <v>0</v>
      </c>
      <c r="P6" s="510">
        <f t="shared" si="1"/>
        <v>0</v>
      </c>
      <c r="Q6" s="510">
        <f t="shared" si="1"/>
        <v>0</v>
      </c>
      <c r="R6" s="619">
        <f t="shared" si="1"/>
        <v>0</v>
      </c>
      <c r="S6" s="624">
        <f t="shared" si="1"/>
        <v>0</v>
      </c>
      <c r="T6" s="624">
        <f t="shared" si="1"/>
        <v>0</v>
      </c>
      <c r="U6" s="618">
        <f t="shared" si="1"/>
        <v>0</v>
      </c>
      <c r="V6" s="510">
        <f t="shared" si="1"/>
        <v>0</v>
      </c>
      <c r="W6" s="510">
        <f t="shared" si="1"/>
        <v>0</v>
      </c>
      <c r="X6" s="510">
        <f t="shared" si="1"/>
        <v>0</v>
      </c>
      <c r="Y6" s="510">
        <f t="shared" si="1"/>
        <v>0</v>
      </c>
      <c r="Z6" s="619">
        <f t="shared" si="1"/>
        <v>0</v>
      </c>
      <c r="AA6" s="624">
        <f t="shared" si="0"/>
        <v>0</v>
      </c>
    </row>
    <row r="7" spans="1:27" s="617" customFormat="1" x14ac:dyDescent="0.3">
      <c r="A7" s="616" t="s">
        <v>307</v>
      </c>
      <c r="B7" s="625" t="e">
        <f>AVERAGE(B2:B5)</f>
        <v>#DIV/0!</v>
      </c>
      <c r="C7" s="626" t="e">
        <f t="shared" ref="C7:Z7" si="2">AVERAGE(C2:C5)</f>
        <v>#DIV/0!</v>
      </c>
      <c r="D7" s="627" t="e">
        <f t="shared" si="2"/>
        <v>#DIV/0!</v>
      </c>
      <c r="E7" s="625">
        <f t="shared" si="2"/>
        <v>0</v>
      </c>
      <c r="F7" s="626">
        <f t="shared" si="2"/>
        <v>0</v>
      </c>
      <c r="G7" s="626">
        <f t="shared" si="2"/>
        <v>0</v>
      </c>
      <c r="H7" s="626">
        <f t="shared" si="2"/>
        <v>0</v>
      </c>
      <c r="I7" s="626">
        <f t="shared" si="2"/>
        <v>0</v>
      </c>
      <c r="J7" s="627">
        <f t="shared" si="2"/>
        <v>0</v>
      </c>
      <c r="K7" s="626">
        <f t="shared" si="2"/>
        <v>0</v>
      </c>
      <c r="L7" s="627">
        <f t="shared" si="2"/>
        <v>0</v>
      </c>
      <c r="M7" s="625">
        <f>AVERAGE(M2:M5)</f>
        <v>0</v>
      </c>
      <c r="N7" s="627">
        <f>AVERAGE(N2:N5)</f>
        <v>0</v>
      </c>
      <c r="O7" s="625">
        <f t="shared" si="2"/>
        <v>0</v>
      </c>
      <c r="P7" s="626">
        <f t="shared" si="2"/>
        <v>0</v>
      </c>
      <c r="Q7" s="626">
        <f t="shared" si="2"/>
        <v>0</v>
      </c>
      <c r="R7" s="627">
        <f t="shared" si="2"/>
        <v>0</v>
      </c>
      <c r="S7" s="628">
        <f t="shared" si="2"/>
        <v>0</v>
      </c>
      <c r="T7" s="628">
        <f t="shared" si="2"/>
        <v>0</v>
      </c>
      <c r="U7" s="625">
        <f t="shared" si="2"/>
        <v>0</v>
      </c>
      <c r="V7" s="626">
        <f t="shared" si="2"/>
        <v>0</v>
      </c>
      <c r="W7" s="626">
        <f t="shared" si="2"/>
        <v>0</v>
      </c>
      <c r="X7" s="626">
        <f t="shared" si="2"/>
        <v>0</v>
      </c>
      <c r="Y7" s="626">
        <f t="shared" si="2"/>
        <v>0</v>
      </c>
      <c r="Z7" s="627">
        <f t="shared" si="2"/>
        <v>0</v>
      </c>
      <c r="AA7" s="628" t="e" cm="1">
        <f t="array" aca="1" ref="AA7" ca="1">avgerage(B7:L7,O7:Z7)</f>
        <v>#NAME?</v>
      </c>
    </row>
    <row r="8" spans="1:27" ht="15.6" x14ac:dyDescent="0.3">
      <c r="A8" s="530"/>
      <c r="AA8" s="510"/>
    </row>
    <row r="10" spans="1:27" x14ac:dyDescent="0.3">
      <c r="B10" s="615"/>
    </row>
    <row r="11" spans="1:27" x14ac:dyDescent="0.3">
      <c r="B11" s="615"/>
    </row>
    <row r="12" spans="1:27" x14ac:dyDescent="0.3">
      <c r="B12" s="615"/>
    </row>
    <row r="13" spans="1:27" x14ac:dyDescent="0.3">
      <c r="B13" s="615"/>
    </row>
    <row r="14" spans="1:27" x14ac:dyDescent="0.3">
      <c r="B14" s="615"/>
    </row>
    <row r="15" spans="1:27" x14ac:dyDescent="0.3">
      <c r="B15" s="615"/>
    </row>
    <row r="16" spans="1:27" x14ac:dyDescent="0.3">
      <c r="B16" s="615"/>
    </row>
  </sheetData>
  <dataValidations count="1">
    <dataValidation allowBlank="1" showInputMessage="1" showErrorMessage="1" promptTitle="NOTE:" prompt="Infant/Toddler-specific PD expenditures are included above in the Infant &amp; Toddler Quality Category._x000a__x000a_However, participation numbers for Infant/Toddler-specific PD is included here._x000a__x000a_This allows you to roll-up PD participation numbers. " sqref="I1:J1" xr:uid="{E13761D9-E043-41B9-B961-41D3708292F8}"/>
  </dataValidation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660F2-5910-4CD6-85B1-621B49C0B040}">
  <sheetPr>
    <tabColor theme="0"/>
  </sheetPr>
  <dimension ref="A1:N68"/>
  <sheetViews>
    <sheetView workbookViewId="0"/>
  </sheetViews>
  <sheetFormatPr defaultColWidth="0" defaultRowHeight="15.6" x14ac:dyDescent="0.3"/>
  <cols>
    <col min="1" max="1" width="90" style="59" customWidth="1"/>
    <col min="2" max="2" width="14" style="59" customWidth="1"/>
    <col min="3" max="4" width="13.5546875" style="59" customWidth="1"/>
    <col min="5" max="5" width="13.44140625" style="59" customWidth="1"/>
    <col min="6" max="6" width="12.88671875" style="59" customWidth="1"/>
    <col min="7" max="7" width="3.44140625" style="59" hidden="1" customWidth="1"/>
    <col min="8" max="8" width="56.44140625" style="65" hidden="1" customWidth="1"/>
    <col min="9" max="12" width="10.5546875" style="59" hidden="1" customWidth="1"/>
    <col min="13" max="13" width="10.44140625" style="59" hidden="1" customWidth="1"/>
    <col min="14" max="14" width="4.5546875" style="59" hidden="1" customWidth="1"/>
    <col min="15" max="16384" width="8.44140625" style="59" hidden="1"/>
  </cols>
  <sheetData>
    <row r="1" spans="1:13" s="373" customFormat="1" ht="31.2" x14ac:dyDescent="0.4">
      <c r="A1" s="371" t="str">
        <f>CONCATENATE("FFY ", [2]Instructions!$B$9, " Quarterly Data")</f>
        <v>FFY 2026 Quarterly Data</v>
      </c>
      <c r="B1" s="372"/>
      <c r="C1" s="372"/>
      <c r="D1" s="372"/>
      <c r="E1" s="372"/>
      <c r="F1" s="372"/>
      <c r="G1" s="372"/>
      <c r="H1" s="372"/>
      <c r="I1" s="372"/>
      <c r="J1" s="372"/>
      <c r="K1" s="372"/>
      <c r="L1" s="372"/>
      <c r="M1" s="372"/>
    </row>
    <row r="2" spans="1:13" s="373" customFormat="1" ht="25.8" x14ac:dyDescent="0.5">
      <c r="A2" s="374">
        <f>Instructions!B8</f>
        <v>0</v>
      </c>
      <c r="B2" s="372"/>
      <c r="C2" s="372"/>
      <c r="D2" s="372"/>
      <c r="E2" s="372"/>
      <c r="F2" s="372"/>
      <c r="G2" s="372"/>
      <c r="H2" s="372"/>
      <c r="I2" s="372"/>
      <c r="J2" s="372"/>
      <c r="K2" s="372"/>
      <c r="L2" s="372"/>
      <c r="M2" s="372"/>
    </row>
    <row r="3" spans="1:13" ht="21" x14ac:dyDescent="0.3">
      <c r="A3" s="375" t="s">
        <v>308</v>
      </c>
      <c r="B3" s="376"/>
      <c r="C3" s="376"/>
      <c r="D3" s="376"/>
      <c r="E3" s="376"/>
      <c r="F3" s="376"/>
      <c r="G3" s="376"/>
      <c r="H3" s="376"/>
      <c r="I3" s="377"/>
      <c r="J3" s="377"/>
      <c r="K3" s="377"/>
      <c r="L3" s="377"/>
      <c r="M3" s="378"/>
    </row>
    <row r="4" spans="1:13" s="60" customFormat="1" x14ac:dyDescent="0.3">
      <c r="A4" s="379" t="s">
        <v>309</v>
      </c>
      <c r="B4" s="380"/>
      <c r="C4" s="380"/>
      <c r="D4" s="380"/>
      <c r="E4" s="380"/>
      <c r="F4" s="380"/>
      <c r="G4" s="381"/>
      <c r="H4" s="381"/>
    </row>
    <row r="5" spans="1:13" s="60" customFormat="1" ht="31.2" x14ac:dyDescent="0.3">
      <c r="A5" s="475" t="s">
        <v>310</v>
      </c>
      <c r="B5" s="24" t="str">
        <f>(CONCATENATE("Oct-Dec ",[2]Instructions!$B$22))</f>
        <v>Oct-Dec 2025</v>
      </c>
      <c r="C5" s="24" t="str">
        <f>(CONCATENATE("Jan-Mar ",[2]Instructions!$B$21))</f>
        <v>Jan-Mar 2026</v>
      </c>
      <c r="D5" s="24" t="str">
        <f>(CONCATENATE("Apr-Jun ",[2]Instructions!$B$9))</f>
        <v>Apr-Jun 2026</v>
      </c>
      <c r="E5" s="24" t="str">
        <f>(CONCATENATE("Jul-Sep ",[2]Instructions!$B$9))</f>
        <v>Jul-Sep 2026</v>
      </c>
      <c r="F5" s="382" t="s">
        <v>311</v>
      </c>
      <c r="G5" s="381"/>
      <c r="H5" s="381"/>
    </row>
    <row r="6" spans="1:13" s="60" customFormat="1" ht="16.2" thickBot="1" x14ac:dyDescent="0.35">
      <c r="A6" s="389" t="s">
        <v>312</v>
      </c>
      <c r="B6" s="390">
        <f ca="1">'Quarterly Data'!$B$6</f>
        <v>0</v>
      </c>
      <c r="C6" s="391">
        <v>0</v>
      </c>
      <c r="D6" s="391">
        <v>0</v>
      </c>
      <c r="E6" s="391">
        <v>0</v>
      </c>
      <c r="F6" s="392">
        <f ca="1">SUM(B6:E6)</f>
        <v>0</v>
      </c>
      <c r="G6" s="381"/>
      <c r="H6" s="381"/>
    </row>
    <row r="7" spans="1:13" s="60" customFormat="1" ht="16.2" thickBot="1" x14ac:dyDescent="0.35">
      <c r="A7" s="65"/>
      <c r="B7" s="393"/>
      <c r="C7" s="393"/>
      <c r="D7" s="393"/>
      <c r="E7" s="393" t="s">
        <v>313</v>
      </c>
      <c r="F7" s="394">
        <f ca="1">SUM(F6)</f>
        <v>0</v>
      </c>
      <c r="G7" s="381"/>
      <c r="H7" s="381"/>
    </row>
    <row r="8" spans="1:13" s="384" customFormat="1" ht="31.2" x14ac:dyDescent="0.3">
      <c r="A8" s="479" t="s">
        <v>314</v>
      </c>
      <c r="B8" s="24" t="str">
        <f>(CONCATENATE("Oct-Dec ",[2]Instructions!$B$22))</f>
        <v>Oct-Dec 2025</v>
      </c>
      <c r="C8" s="24" t="str">
        <f>(CONCATENATE("Jan-Mar ",[2]Instructions!$B$21))</f>
        <v>Jan-Mar 2026</v>
      </c>
      <c r="D8" s="24" t="str">
        <f>(CONCATENATE("Apr-Jun ",[2]Instructions!$B$9))</f>
        <v>Apr-Jun 2026</v>
      </c>
      <c r="E8" s="24" t="str">
        <f>(CONCATENATE("Jul-Sep ",[2]Instructions!$B$9))</f>
        <v>Jul-Sep 2026</v>
      </c>
      <c r="F8" s="382" t="s">
        <v>311</v>
      </c>
      <c r="G8" s="383"/>
      <c r="H8" s="383"/>
    </row>
    <row r="9" spans="1:13" x14ac:dyDescent="0.3">
      <c r="A9" s="385" t="s">
        <v>315</v>
      </c>
      <c r="B9" s="386">
        <v>0</v>
      </c>
      <c r="C9" s="386">
        <v>0</v>
      </c>
      <c r="D9" s="386">
        <v>0</v>
      </c>
      <c r="E9" s="386">
        <v>0</v>
      </c>
      <c r="F9" s="387">
        <f>SUM(B9:E9)</f>
        <v>0</v>
      </c>
      <c r="G9" s="388"/>
      <c r="H9" s="388"/>
    </row>
    <row r="10" spans="1:13" ht="16.2" thickBot="1" x14ac:dyDescent="0.35">
      <c r="A10" s="389" t="s">
        <v>316</v>
      </c>
      <c r="B10" s="390">
        <v>0</v>
      </c>
      <c r="C10" s="391">
        <v>0</v>
      </c>
      <c r="D10" s="391">
        <v>0</v>
      </c>
      <c r="E10" s="391">
        <v>0</v>
      </c>
      <c r="F10" s="392">
        <f>SUM(B10:E10)</f>
        <v>0</v>
      </c>
      <c r="G10" s="388"/>
      <c r="H10" s="388"/>
    </row>
    <row r="11" spans="1:13" ht="16.2" thickBot="1" x14ac:dyDescent="0.35">
      <c r="A11" s="65"/>
      <c r="B11" s="393"/>
      <c r="C11" s="393"/>
      <c r="D11" s="393"/>
      <c r="E11" s="393" t="s">
        <v>313</v>
      </c>
      <c r="F11" s="394">
        <f>SUM(F9:F10)</f>
        <v>0</v>
      </c>
      <c r="G11" s="388"/>
      <c r="H11" s="388"/>
    </row>
    <row r="12" spans="1:13" ht="21" x14ac:dyDescent="0.3">
      <c r="A12" s="395" t="s">
        <v>100</v>
      </c>
      <c r="B12" s="396"/>
      <c r="C12" s="396"/>
      <c r="D12" s="396"/>
      <c r="E12" s="396"/>
      <c r="F12" s="396"/>
      <c r="G12" s="397"/>
      <c r="H12" s="397"/>
      <c r="I12" s="398"/>
      <c r="J12" s="398"/>
      <c r="K12" s="398"/>
      <c r="L12" s="398"/>
      <c r="M12" s="399"/>
    </row>
    <row r="13" spans="1:13" s="66" customFormat="1" x14ac:dyDescent="0.3">
      <c r="A13" s="400" t="s">
        <v>317</v>
      </c>
      <c r="B13" s="401"/>
      <c r="C13" s="401"/>
      <c r="D13" s="401"/>
      <c r="E13" s="401"/>
      <c r="F13" s="402"/>
      <c r="G13" s="403"/>
      <c r="H13" s="403"/>
    </row>
    <row r="14" spans="1:13" s="407" customFormat="1" ht="31.2" x14ac:dyDescent="0.3">
      <c r="A14" s="404" t="s">
        <v>318</v>
      </c>
      <c r="B14" s="24" t="str">
        <f>(CONCATENATE("Oct-Dec ",[2]Instructions!$B$22))</f>
        <v>Oct-Dec 2025</v>
      </c>
      <c r="C14" s="24" t="str">
        <f>(CONCATENATE("Jan-Mar ",[2]Instructions!$B$21))</f>
        <v>Jan-Mar 2026</v>
      </c>
      <c r="D14" s="24" t="str">
        <f>(CONCATENATE("Apr-Jun ",[2]Instructions!$B$9))</f>
        <v>Apr-Jun 2026</v>
      </c>
      <c r="E14" s="24" t="str">
        <f>(CONCATENATE("Jul-Sep ",[2]Instructions!$B$9))</f>
        <v>Jul-Sep 2026</v>
      </c>
      <c r="F14" s="405" t="s">
        <v>311</v>
      </c>
      <c r="G14" s="406"/>
      <c r="H14" s="406"/>
    </row>
    <row r="15" spans="1:13" x14ac:dyDescent="0.3">
      <c r="A15" s="385" t="s">
        <v>244</v>
      </c>
      <c r="B15" s="408" t="e">
        <f>SUMIFS('Q1 Narrative '!#REF!,'Q1 Narrative '!#REF!,"*Scholarships*")</f>
        <v>#REF!</v>
      </c>
      <c r="C15" s="408">
        <f>SUMIFS('Q2 Narrative_old '!J5:J33,'Q2 Narrative_old '!B5:B33,"*Scholarships*")</f>
        <v>0</v>
      </c>
      <c r="D15" s="408">
        <f>SUMIFS('Q3 Narrative_old'!J5:J33,'Q3 Narrative_old'!B5:B33,"*Scholarship*")</f>
        <v>0</v>
      </c>
      <c r="E15" s="408">
        <f>SUMIFS('Q4 Narrative'!J5:J33,'Q4 Narrative'!B5:B33,"*Scholarship*")</f>
        <v>0</v>
      </c>
      <c r="F15" s="409" t="e">
        <f>SUM(B15:E15)</f>
        <v>#REF!</v>
      </c>
      <c r="G15" s="388"/>
      <c r="H15" s="388"/>
    </row>
    <row r="16" spans="1:13" x14ac:dyDescent="0.3">
      <c r="A16" s="385" t="s">
        <v>319</v>
      </c>
      <c r="B16" s="408" t="e">
        <f>SUMIFS('Q1 Narrative '!#REF!,'Q1 Narrative '!#REF!,"Professional Development",'Q1 Narrative '!#REF!,"Wage Supplements (tied to educational level)")</f>
        <v>#REF!</v>
      </c>
      <c r="C16" s="408">
        <f>SUMIFS('Q2 Narrative_old '!J5:J33,'Q2 Narrative_old '!A5:A33,"Professional Development",'Q2 Narrative_old '!B5:B33,"Wage Supplements (tied to educational level)")</f>
        <v>0</v>
      </c>
      <c r="D16" s="408">
        <f>SUMIFS('Q3 Narrative_old'!J5:J33,'Q3 Narrative_old'!A5:A33,"Professional Development",'Q3 Narrative_old'!B5:B33,"Wage Supplements (tied to educational level)")</f>
        <v>0</v>
      </c>
      <c r="E16" s="408">
        <f>SUMIFS('Q4 Narrative'!J5:J33,'Q4 Narrative'!A5:A33,"Professional Development",'Q4 Narrative'!B5:B33,"Wage Supplements (tied to educational level)")</f>
        <v>0</v>
      </c>
      <c r="F16" s="409" t="e">
        <f>SUM(B16:E16)</f>
        <v>#REF!</v>
      </c>
      <c r="G16" s="388"/>
      <c r="H16" s="388"/>
    </row>
    <row r="17" spans="1:13" x14ac:dyDescent="0.3">
      <c r="A17" s="385" t="s">
        <v>320</v>
      </c>
      <c r="B17" s="408" t="e">
        <f>SUMIF('Q1 Narrative '!#REF!,"*Reimbursement*",'Q1 Narrative '!#REF!)</f>
        <v>#REF!</v>
      </c>
      <c r="C17" s="408">
        <f>SUMIF('Q2 Narrative_old '!C5:C33,"*Reimbursement*",'Q2 Narrative_old '!K5:K33)</f>
        <v>0</v>
      </c>
      <c r="D17" s="504">
        <f>SUMIF('Q3 Narrative_old'!C5:C33,"*Reimbursement*",'Q3 Narrative_old'!K5:K33)</f>
        <v>0</v>
      </c>
      <c r="E17" s="408">
        <f>SUMIF('Q4 Narrative'!C5:C33,"*Reimbursement*",'Q4 Narrative'!K5:K33)</f>
        <v>0</v>
      </c>
      <c r="F17" s="409" t="e">
        <f>SUM(B17:E17)</f>
        <v>#REF!</v>
      </c>
      <c r="G17" s="388"/>
      <c r="H17" s="388"/>
    </row>
    <row r="18" spans="1:13" ht="16.2" thickBot="1" x14ac:dyDescent="0.35">
      <c r="A18" s="389" t="s">
        <v>321</v>
      </c>
      <c r="B18" s="410" t="e">
        <f>SUMIF('Q1 Narrative '!#REF!,"*Release*",'Q1 Narrative '!#REF!)</f>
        <v>#REF!</v>
      </c>
      <c r="C18" s="410">
        <f>SUMIF('Q2 Narrative_old '!B5:B33,"*Release*",'Q2 Narrative_old '!J5:J33)</f>
        <v>0</v>
      </c>
      <c r="D18" s="410">
        <f>SUMIF('Q3 Narrative_old'!B5:B33,"*Release*",'Q3 Narrative_old'!J5:J33)</f>
        <v>0</v>
      </c>
      <c r="E18" s="410">
        <f>SUMIF('Q4 Narrative'!B5:B33,"*Release*",'Q4 Narrative'!J5:J33)</f>
        <v>0</v>
      </c>
      <c r="F18" s="411" t="e">
        <f>SUM(B18:E18)</f>
        <v>#REF!</v>
      </c>
      <c r="G18" s="388"/>
      <c r="H18" s="388"/>
    </row>
    <row r="19" spans="1:13" ht="16.2" thickBot="1" x14ac:dyDescent="0.35">
      <c r="A19" s="65"/>
      <c r="B19" s="393"/>
      <c r="C19" s="393"/>
      <c r="D19" s="393"/>
      <c r="E19" s="412" t="s">
        <v>313</v>
      </c>
      <c r="F19" s="413" t="e">
        <f>SUM(F15:XFD18)</f>
        <v>#REF!</v>
      </c>
      <c r="G19" s="388"/>
      <c r="H19" s="388"/>
    </row>
    <row r="20" spans="1:13" ht="31.2" x14ac:dyDescent="0.3">
      <c r="A20" s="414" t="s">
        <v>322</v>
      </c>
      <c r="B20" s="415"/>
      <c r="C20" s="415"/>
      <c r="D20" s="415"/>
      <c r="E20" s="415"/>
      <c r="F20" s="416"/>
      <c r="G20" s="388"/>
      <c r="H20" s="388"/>
    </row>
    <row r="21" spans="1:13" s="67" customFormat="1" ht="31.2" x14ac:dyDescent="0.3">
      <c r="A21" s="404" t="s">
        <v>323</v>
      </c>
      <c r="B21" s="24" t="str">
        <f>(CONCATENATE("Oct-Dec ",[2]Instructions!$B$22))</f>
        <v>Oct-Dec 2025</v>
      </c>
      <c r="C21" s="24" t="str">
        <f>(CONCATENATE("Jan-Mar ",[2]Instructions!$B$21))</f>
        <v>Jan-Mar 2026</v>
      </c>
      <c r="D21" s="24" t="str">
        <f>(CONCATENATE("Apr-Jun ",[2]Instructions!$B$9))</f>
        <v>Apr-Jun 2026</v>
      </c>
      <c r="E21" s="24" t="str">
        <f>(CONCATENATE("Jul-Sep ",[2]Instructions!$B$9))</f>
        <v>Jul-Sep 2026</v>
      </c>
      <c r="F21" s="382" t="s">
        <v>311</v>
      </c>
      <c r="G21" s="417"/>
      <c r="H21" s="417"/>
    </row>
    <row r="22" spans="1:13" x14ac:dyDescent="0.3">
      <c r="A22" s="385" t="s">
        <v>288</v>
      </c>
      <c r="B22" s="408" t="e">
        <f>SUMIF('Q1 Narrative '!#REF!,"Professional Development Opportunities (Board-Hosted)",'Q1 Narrative '!#REF!)</f>
        <v>#REF!</v>
      </c>
      <c r="C22" s="408">
        <f>SUMIF('Q2 Narrative_old '!B5:B33,"Professional Development Opportunities (Board-Hosted)",'Q2 Narrative_old '!J5:J33)</f>
        <v>0</v>
      </c>
      <c r="D22" s="408">
        <f>SUMIF('Q3 Narrative_old'!B5:B33,"Professional Development Opportunities (Board-Hosted)",'Q3 Narrative_old'!J5:J33)</f>
        <v>0</v>
      </c>
      <c r="E22" s="408">
        <f>SUMIF('Q4 Narrative'!B5:B33,"Professional Development Opportunities (Board-Hosted)",'Q4 Narrative'!J5:J33)</f>
        <v>0</v>
      </c>
      <c r="F22" s="418" t="e">
        <f>SUM(B22:E22)</f>
        <v>#REF!</v>
      </c>
      <c r="G22" s="388"/>
      <c r="H22" s="388"/>
    </row>
    <row r="23" spans="1:13" x14ac:dyDescent="0.3">
      <c r="A23" s="385" t="s">
        <v>289</v>
      </c>
      <c r="B23" s="408" t="e">
        <f>SUMIF('Q1 Narrative '!#REF!,"Professional Development Opportunities (Third-Party)",'Q1 Narrative '!#REF!)</f>
        <v>#REF!</v>
      </c>
      <c r="C23" s="408">
        <f>SUMIF('Q2 Narrative_old '!B5:B33,"Professional Development Opportunities (Third-Party)",'Q2 Narrative_old '!J5:J33)</f>
        <v>0</v>
      </c>
      <c r="D23" s="408">
        <f>SUMIF('Q3 Narrative_old'!B5:B33,"Professional Development Opportunities (Third-Party)",'Q3 Narrative_old'!J5:J33)</f>
        <v>0</v>
      </c>
      <c r="E23" s="408">
        <f>SUMIF('Q4 Narrative'!B5:B33,"Professional Development Opportunities (Third-Party)",'Q4 Narrative'!J5:J33)</f>
        <v>0</v>
      </c>
      <c r="F23" s="418" t="e">
        <f>SUM(B23:E23)</f>
        <v>#REF!</v>
      </c>
      <c r="G23" s="388"/>
      <c r="H23" s="388"/>
    </row>
    <row r="24" spans="1:13" ht="16.2" thickBot="1" x14ac:dyDescent="0.35">
      <c r="A24" s="419"/>
      <c r="B24" s="420"/>
      <c r="C24" s="420"/>
      <c r="D24" s="420"/>
      <c r="E24" s="421" t="s">
        <v>313</v>
      </c>
      <c r="F24" s="422" t="e">
        <f>SUM(F22:F23)</f>
        <v>#REF!</v>
      </c>
      <c r="G24" s="388"/>
      <c r="H24" s="388"/>
    </row>
    <row r="25" spans="1:13" ht="21" x14ac:dyDescent="0.3">
      <c r="A25" s="423" t="s">
        <v>324</v>
      </c>
      <c r="B25" s="424"/>
      <c r="C25" s="424"/>
      <c r="D25" s="424"/>
      <c r="E25" s="424"/>
      <c r="F25" s="424"/>
      <c r="G25" s="85"/>
      <c r="H25" s="85"/>
      <c r="I25" s="398"/>
      <c r="J25" s="398"/>
      <c r="K25" s="398"/>
      <c r="L25" s="398"/>
      <c r="M25" s="399"/>
    </row>
    <row r="26" spans="1:13" x14ac:dyDescent="0.3">
      <c r="A26" s="469" t="s">
        <v>325</v>
      </c>
      <c r="B26" s="470"/>
      <c r="C26" s="470"/>
      <c r="D26" s="470"/>
      <c r="E26" s="470"/>
      <c r="F26" s="470"/>
      <c r="G26" s="85"/>
      <c r="H26" s="85"/>
      <c r="I26" s="398"/>
      <c r="J26" s="398"/>
      <c r="K26" s="398"/>
      <c r="L26" s="398"/>
      <c r="M26" s="398"/>
    </row>
    <row r="27" spans="1:13" ht="31.2" x14ac:dyDescent="0.3">
      <c r="A27" s="471" t="s">
        <v>326</v>
      </c>
      <c r="B27" s="24" t="str">
        <f>(CONCATENATE("Oct-Dec ",[2]Instructions!$B$22))</f>
        <v>Oct-Dec 2025</v>
      </c>
      <c r="C27" s="24" t="str">
        <f>(CONCATENATE("Jan-Mar ",[2]Instructions!$B$21))</f>
        <v>Jan-Mar 2026</v>
      </c>
      <c r="D27" s="24" t="str">
        <f>(CONCATENATE("Apr-Jun ",[2]Instructions!$B$9))</f>
        <v>Apr-Jun 2026</v>
      </c>
      <c r="E27" s="24" t="str">
        <f>(CONCATENATE("Jul-Sep ",[2]Instructions!$B$9))</f>
        <v>Jul-Sep 2026</v>
      </c>
      <c r="F27" s="382" t="s">
        <v>311</v>
      </c>
      <c r="G27" s="85"/>
      <c r="H27" s="85"/>
      <c r="I27" s="398"/>
      <c r="J27" s="398"/>
      <c r="K27" s="398"/>
      <c r="L27" s="398"/>
      <c r="M27" s="398"/>
    </row>
    <row r="28" spans="1:13" x14ac:dyDescent="0.3">
      <c r="A28" s="385" t="s">
        <v>327</v>
      </c>
      <c r="B28" s="408" t="e">
        <f>SUMIF('Q1 Narrative '!#REF!,"Classroom Equipment &amp; Materials - Infant Toddler",'Q1 Narrative '!#REF!)</f>
        <v>#REF!</v>
      </c>
      <c r="C28" s="408">
        <v>0</v>
      </c>
      <c r="D28" s="408">
        <v>0</v>
      </c>
      <c r="E28" s="408">
        <v>0</v>
      </c>
      <c r="F28" s="418" t="e">
        <f>SUM(B28:E28)</f>
        <v>#REF!</v>
      </c>
      <c r="G28" s="85"/>
      <c r="H28" s="85"/>
      <c r="I28" s="398"/>
      <c r="J28" s="398"/>
      <c r="K28" s="398"/>
      <c r="L28" s="398"/>
      <c r="M28" s="398"/>
    </row>
    <row r="29" spans="1:13" x14ac:dyDescent="0.3">
      <c r="A29" s="472" t="s">
        <v>290</v>
      </c>
      <c r="B29" s="408" t="e">
        <f>SUMIF('Q1 Narrative '!#REF!,"Classroom Equipment &amp; Materials",'Q1 Narrative '!#REF!)</f>
        <v>#REF!</v>
      </c>
      <c r="C29" s="408">
        <v>0</v>
      </c>
      <c r="D29" s="408">
        <v>0</v>
      </c>
      <c r="E29" s="408">
        <v>0</v>
      </c>
      <c r="F29" s="418" t="e">
        <f>SUM(B29:E29)</f>
        <v>#REF!</v>
      </c>
      <c r="G29" s="85"/>
      <c r="H29" s="85"/>
      <c r="I29" s="398"/>
      <c r="J29" s="398"/>
      <c r="K29" s="398"/>
      <c r="L29" s="398"/>
      <c r="M29" s="398"/>
    </row>
    <row r="30" spans="1:13" x14ac:dyDescent="0.3">
      <c r="A30" s="473" t="s">
        <v>291</v>
      </c>
      <c r="B30" s="433" t="e">
        <f>SUMIF('Q1 Narrative '!#REF!,"Incentive Stipends (based on Certification)",'Q1 Narrative '!#REF!)</f>
        <v>#REF!</v>
      </c>
      <c r="C30" s="408">
        <v>0</v>
      </c>
      <c r="D30" s="408">
        <v>0</v>
      </c>
      <c r="E30" s="408">
        <v>0</v>
      </c>
      <c r="F30" s="418" t="e">
        <f>SUM(B30:E30)</f>
        <v>#REF!</v>
      </c>
      <c r="G30" s="85"/>
      <c r="H30" s="85"/>
      <c r="I30" s="398"/>
      <c r="J30" s="398"/>
      <c r="K30" s="398"/>
      <c r="L30" s="398"/>
      <c r="M30" s="398"/>
    </row>
    <row r="31" spans="1:13" ht="16.2" thickBot="1" x14ac:dyDescent="0.35">
      <c r="A31" s="419"/>
      <c r="B31" s="420"/>
      <c r="C31" s="420"/>
      <c r="D31" s="420"/>
      <c r="E31" s="421" t="s">
        <v>313</v>
      </c>
      <c r="F31" s="422" t="e">
        <f>SUM(F28:F30)</f>
        <v>#REF!</v>
      </c>
      <c r="G31" s="85"/>
      <c r="H31" s="85"/>
      <c r="I31" s="398"/>
      <c r="J31" s="398"/>
      <c r="K31" s="398"/>
      <c r="L31" s="398"/>
      <c r="M31" s="398"/>
    </row>
    <row r="32" spans="1:13" x14ac:dyDescent="0.3">
      <c r="A32" s="400" t="s">
        <v>328</v>
      </c>
      <c r="B32" s="401"/>
      <c r="C32" s="401"/>
      <c r="D32" s="401"/>
      <c r="E32" s="401"/>
      <c r="F32" s="402"/>
      <c r="G32" s="388"/>
      <c r="H32" s="388"/>
    </row>
    <row r="33" spans="1:13" s="407" customFormat="1" ht="31.2" x14ac:dyDescent="0.3">
      <c r="A33" s="404" t="s">
        <v>329</v>
      </c>
      <c r="B33" s="24" t="str">
        <f>(CONCATENATE("Oct-Dec ",[2]Instructions!$B$22))</f>
        <v>Oct-Dec 2025</v>
      </c>
      <c r="C33" s="24" t="str">
        <f>(CONCATENATE("Jan-Mar ",[2]Instructions!$B$21))</f>
        <v>Jan-Mar 2026</v>
      </c>
      <c r="D33" s="24" t="str">
        <f>(CONCATENATE("Apr-Jun ",[2]Instructions!$B$9))</f>
        <v>Apr-Jun 2026</v>
      </c>
      <c r="E33" s="24" t="str">
        <f>(CONCATENATE("Jul-Sep ",[2]Instructions!$B$9))</f>
        <v>Jul-Sep 2026</v>
      </c>
      <c r="F33" s="405" t="s">
        <v>330</v>
      </c>
      <c r="G33" s="406"/>
      <c r="H33" s="406"/>
    </row>
    <row r="34" spans="1:13" x14ac:dyDescent="0.3">
      <c r="A34" s="385" t="s">
        <v>292</v>
      </c>
      <c r="B34" s="476">
        <f>'Texas Rising Star Staff'!D18+'Texas Rising Star Staff'!B23</f>
        <v>0</v>
      </c>
      <c r="C34" s="476">
        <f>'Texas Rising Star Staff'!D18+'Texas Rising Star Staff'!B23</f>
        <v>0</v>
      </c>
      <c r="D34" s="476">
        <f>'Texas Rising Star Staff'!D18+'Texas Rising Star Staff'!B23</f>
        <v>0</v>
      </c>
      <c r="E34" s="476">
        <f>'Texas Rising Star Staff'!D18+'Texas Rising Star Staff'!B23</f>
        <v>0</v>
      </c>
      <c r="F34" s="425">
        <f>AVERAGE(B34:E34)</f>
        <v>0</v>
      </c>
      <c r="G34" s="388"/>
      <c r="H34" s="388"/>
    </row>
    <row r="35" spans="1:13" ht="16.2" thickBot="1" x14ac:dyDescent="0.35">
      <c r="A35" s="389" t="s">
        <v>293</v>
      </c>
      <c r="B35" s="477">
        <f>'Texas Rising Star Staff'!D18</f>
        <v>0</v>
      </c>
      <c r="C35" s="477">
        <f>'Texas Rising Star Staff'!D18</f>
        <v>0</v>
      </c>
      <c r="D35" s="477">
        <f>'Texas Rising Star Staff'!D18</f>
        <v>0</v>
      </c>
      <c r="E35" s="477">
        <f>'Texas Rising Star Staff'!D18</f>
        <v>0</v>
      </c>
      <c r="F35" s="492">
        <f>AVERAGE(B35:E35)</f>
        <v>0</v>
      </c>
      <c r="G35" s="388"/>
      <c r="H35" s="388"/>
    </row>
    <row r="36" spans="1:13" x14ac:dyDescent="0.3">
      <c r="A36" s="65" t="s">
        <v>331</v>
      </c>
      <c r="B36" s="393"/>
      <c r="C36" s="393"/>
      <c r="D36" s="393"/>
      <c r="E36" s="412" t="s">
        <v>332</v>
      </c>
      <c r="F36" s="426">
        <f>SUM(F34:F34)</f>
        <v>0</v>
      </c>
      <c r="G36" s="388"/>
      <c r="H36" s="388"/>
    </row>
    <row r="37" spans="1:13" x14ac:dyDescent="0.3">
      <c r="A37" s="65"/>
      <c r="B37" s="393"/>
      <c r="C37" s="393"/>
      <c r="D37" s="393"/>
      <c r="E37" s="393" t="s">
        <v>333</v>
      </c>
      <c r="F37" s="427">
        <f>SUM(F35:F35)</f>
        <v>0</v>
      </c>
      <c r="G37" s="388"/>
      <c r="H37" s="388"/>
    </row>
    <row r="38" spans="1:13" ht="21" x14ac:dyDescent="0.3">
      <c r="A38" s="428" t="s">
        <v>334</v>
      </c>
      <c r="B38" s="429"/>
      <c r="C38" s="429"/>
      <c r="D38" s="429"/>
      <c r="E38" s="429"/>
      <c r="F38" s="429"/>
      <c r="G38" s="85"/>
      <c r="H38" s="85"/>
      <c r="I38" s="398"/>
      <c r="J38" s="398"/>
      <c r="K38" s="398"/>
      <c r="L38" s="398"/>
      <c r="M38" s="399"/>
    </row>
    <row r="39" spans="1:13" x14ac:dyDescent="0.3">
      <c r="A39" s="430" t="s">
        <v>335</v>
      </c>
      <c r="B39" s="431"/>
      <c r="C39" s="431"/>
      <c r="D39" s="431"/>
      <c r="E39" s="431"/>
      <c r="F39" s="432"/>
      <c r="G39" s="388"/>
      <c r="H39" s="388"/>
    </row>
    <row r="40" spans="1:13" s="407" customFormat="1" ht="31.2" x14ac:dyDescent="0.3">
      <c r="A40" s="404" t="s">
        <v>336</v>
      </c>
      <c r="B40" s="24" t="str">
        <f>(CONCATENATE("Oct-Dec ",[2]Instructions!$B$22))</f>
        <v>Oct-Dec 2025</v>
      </c>
      <c r="C40" s="24" t="str">
        <f>(CONCATENATE("Jan-Mar ",[2]Instructions!$B$21))</f>
        <v>Jan-Mar 2026</v>
      </c>
      <c r="D40" s="24" t="str">
        <f>(CONCATENATE("Apr-Jun ",[2]Instructions!$B$9))</f>
        <v>Apr-Jun 2026</v>
      </c>
      <c r="E40" s="24" t="str">
        <f>(CONCATENATE("Jul-Sep ",[2]Instructions!$B$9))</f>
        <v>Jul-Sep 2026</v>
      </c>
      <c r="F40" s="405" t="s">
        <v>311</v>
      </c>
      <c r="G40" s="406"/>
      <c r="H40" s="406"/>
    </row>
    <row r="41" spans="1:13" x14ac:dyDescent="0.3">
      <c r="A41" s="385" t="s">
        <v>337</v>
      </c>
      <c r="B41" s="433" t="e">
        <f>SUMIF('Q1 Narrative '!#REF!,"Health &amp; Safety Equipment (AED/Security)",'Q1 Narrative '!#REF!)</f>
        <v>#REF!</v>
      </c>
      <c r="C41" s="408">
        <f>SUMIF('Q2 Narrative_old '!B5:B33,"Health &amp; Safety Equipment (AED/Security)",'Q2 Narrative_old '!J5:J33)</f>
        <v>0</v>
      </c>
      <c r="D41" s="408">
        <f>SUMIF('Q3 Narrative_old'!B5:B33,"Health &amp; Safety Equipment (AED/Security)",'Q3 Narrative_old'!J5:J33)</f>
        <v>0</v>
      </c>
      <c r="E41" s="408">
        <f>SUMIF('Q4 Narrative'!B5:B33,"Health &amp; Safety Equipment (AED/Security)",'Q4 Narrative'!J5:J33)</f>
        <v>0</v>
      </c>
      <c r="F41" s="409" t="e">
        <f>SUM(B41:E41)</f>
        <v>#REF!</v>
      </c>
      <c r="G41" s="388"/>
      <c r="H41" s="388"/>
    </row>
    <row r="42" spans="1:13" x14ac:dyDescent="0.3">
      <c r="A42" s="463" t="s">
        <v>295</v>
      </c>
      <c r="B42" s="433" t="e">
        <f>SUMIF('Q1 Narrative '!#REF!,"Other Materials (Including PPE)",'Q1 Narrative '!#REF!)</f>
        <v>#REF!</v>
      </c>
      <c r="C42" s="408">
        <f>SUMIF('Q2 Narrative_old '!B5:B33,"Other Materials (Including PPE)",'Q2 Narrative_old '!J5:J33)</f>
        <v>0</v>
      </c>
      <c r="D42" s="408">
        <f>SUMIF('Q3 Narrative_old'!B5:B33,"Other Materials (Including PPE)",'Q3 Narrative_old'!J5:J33)</f>
        <v>0</v>
      </c>
      <c r="E42" s="408">
        <f>SUMIF('Q4 Narrative'!B5:B33,"Other Materials (Including PPE)",'Q4 Narrative'!J5:J33)</f>
        <v>0</v>
      </c>
      <c r="F42" s="409" t="e">
        <f>SUM(B42:E42)</f>
        <v>#REF!</v>
      </c>
      <c r="G42" s="388"/>
      <c r="H42" s="388"/>
    </row>
    <row r="43" spans="1:13" ht="16.2" thickBot="1" x14ac:dyDescent="0.35">
      <c r="A43" s="478" t="s">
        <v>338</v>
      </c>
      <c r="B43" s="434" t="e">
        <f>SUMIF('Q1 Narrative '!#REF!,"Health &amp; Safety Materials (PPE, Choking devices)",'Q1 Narrative '!#REF!)</f>
        <v>#REF!</v>
      </c>
      <c r="C43" s="410">
        <f>SUMIF('Q2 Narrative_old '!B5:B33,"Health &amp; Safety Materials (PPE, Choking devices)",'Q2 Narrative_old '!J5:J33)</f>
        <v>0</v>
      </c>
      <c r="D43" s="410">
        <f>SUMIF('Q3 Narrative_old'!B5:B33,"Health &amp; Safety Materials (PPE, Choking devices)",'Q3 Narrative_old'!J5:J33)</f>
        <v>0</v>
      </c>
      <c r="E43" s="410">
        <f>SUMIF('Q4 Narrative'!B5:B33,"Health &amp; Safety Materials (PPE, Choking devices)",'Q4 Narrative'!J5:J33)</f>
        <v>0</v>
      </c>
      <c r="F43" s="411" t="e">
        <f>SUM(B43:E43)</f>
        <v>#REF!</v>
      </c>
      <c r="G43" s="388"/>
      <c r="H43" s="388"/>
    </row>
    <row r="44" spans="1:13" ht="16.2" thickBot="1" x14ac:dyDescent="0.35">
      <c r="E44" s="435" t="s">
        <v>313</v>
      </c>
      <c r="F44" s="436" t="e">
        <f>SUM(F41:F43)</f>
        <v>#REF!</v>
      </c>
      <c r="G44" s="388"/>
      <c r="H44" s="388"/>
    </row>
    <row r="45" spans="1:13" ht="31.2" x14ac:dyDescent="0.3">
      <c r="A45" s="404" t="s">
        <v>318</v>
      </c>
      <c r="B45" s="24" t="str">
        <f>(CONCATENATE("Oct-Dec ",[2]Instructions!$B$22))</f>
        <v>Oct-Dec 2025</v>
      </c>
      <c r="C45" s="24" t="str">
        <f>(CONCATENATE("Jan-Mar ",[2]Instructions!$B$21))</f>
        <v>Jan-Mar 2026</v>
      </c>
      <c r="D45" s="24" t="str">
        <f>(CONCATENATE("Apr-Jun ",[2]Instructions!$B$9))</f>
        <v>Apr-Jun 2026</v>
      </c>
      <c r="E45" s="24" t="str">
        <f>(CONCATENATE("Jul-Sep ",[2]Instructions!$B$9))</f>
        <v>Jul-Sep 2026</v>
      </c>
      <c r="F45" s="437"/>
      <c r="G45" s="388"/>
      <c r="H45" s="388"/>
    </row>
    <row r="46" spans="1:13" ht="16.2" thickBot="1" x14ac:dyDescent="0.35">
      <c r="A46" s="389" t="s">
        <v>297</v>
      </c>
      <c r="B46" s="434" t="e">
        <f>SUMIF('Q1 Narrative '!#REF!,"First Aid/CPR Training",'Q1 Narrative '!#REF!)</f>
        <v>#REF!</v>
      </c>
      <c r="C46" s="410">
        <f>SUMIF('Q2 Narrative_old '!B5:B33,"First Aid/CPR Training",'Q2 Narrative_old '!J5:J33)</f>
        <v>0</v>
      </c>
      <c r="D46" s="410">
        <f>SUMIF('Q3 Narrative_old'!B5:B33,"First Aid/CPR Training",'Q3 Narrative_old'!J5:J33)</f>
        <v>0</v>
      </c>
      <c r="E46" s="410">
        <f>SUMIF('Q4 Narrative'!B5:B33,"First Aid/CPR Training",'Q4 Narrative'!J5:J33)</f>
        <v>0</v>
      </c>
      <c r="F46" s="411" t="e">
        <f>SUM(B46:E46)</f>
        <v>#REF!</v>
      </c>
      <c r="G46" s="388"/>
      <c r="H46" s="388"/>
    </row>
    <row r="47" spans="1:13" x14ac:dyDescent="0.3">
      <c r="E47" s="412" t="s">
        <v>313</v>
      </c>
      <c r="F47" s="437" t="e">
        <f>SUM(F46)</f>
        <v>#REF!</v>
      </c>
      <c r="G47" s="388"/>
      <c r="H47" s="388"/>
    </row>
    <row r="48" spans="1:13" s="438" customFormat="1" ht="21" x14ac:dyDescent="0.3">
      <c r="A48" s="428" t="s">
        <v>339</v>
      </c>
      <c r="B48" s="429"/>
      <c r="C48" s="429"/>
      <c r="D48" s="429"/>
      <c r="E48" s="429"/>
      <c r="F48" s="429"/>
      <c r="G48" s="85"/>
      <c r="H48" s="85"/>
      <c r="I48" s="398"/>
      <c r="J48" s="398"/>
      <c r="K48" s="398"/>
      <c r="L48" s="398"/>
      <c r="M48" s="399"/>
    </row>
    <row r="49" spans="1:13" x14ac:dyDescent="0.3">
      <c r="A49" s="439" t="s">
        <v>340</v>
      </c>
      <c r="B49" s="440"/>
      <c r="C49" s="440"/>
      <c r="D49" s="440"/>
      <c r="E49" s="440"/>
      <c r="F49" s="441"/>
      <c r="G49" s="388"/>
      <c r="H49" s="388"/>
    </row>
    <row r="50" spans="1:13" s="407" customFormat="1" ht="31.8" thickBot="1" x14ac:dyDescent="0.35">
      <c r="A50" s="442" t="s">
        <v>336</v>
      </c>
      <c r="B50" s="24" t="str">
        <f>(CONCATENATE("Oct-Dec ",[2]Instructions!$B$22))</f>
        <v>Oct-Dec 2025</v>
      </c>
      <c r="C50" s="443" t="str">
        <f>(CONCATENATE("Jan-Mar ",[2]Instructions!$B$21))</f>
        <v>Jan-Mar 2026</v>
      </c>
      <c r="D50" s="444" t="str">
        <f>(CONCATENATE("Apr-Jun ",[2]Instructions!$B$9))</f>
        <v>Apr-Jun 2026</v>
      </c>
      <c r="E50" s="444" t="str">
        <f>(CONCATENATE("Jul-Sep ",[2]Instructions!$B$9))</f>
        <v>Jul-Sep 2026</v>
      </c>
      <c r="F50" s="444" t="s">
        <v>311</v>
      </c>
      <c r="G50" s="406"/>
      <c r="H50" s="406"/>
    </row>
    <row r="51" spans="1:13" x14ac:dyDescent="0.3">
      <c r="A51" s="474" t="s">
        <v>298</v>
      </c>
      <c r="B51" s="445" t="e">
        <f>SUMIF('Q1 Narrative '!#REF!,"Evaluation &amp; Assessment Tools",'Q1 Narrative '!#REF!)</f>
        <v>#REF!</v>
      </c>
      <c r="C51" s="445">
        <f>SUMIF('Q2 Narrative_old '!B5:B33,"Evaluation &amp; Assessment Tools",'Q2 Narrative_old '!J5:J33)</f>
        <v>0</v>
      </c>
      <c r="D51" s="445">
        <f>SUMIF('Q3 Narrative_old'!B5:B33,"Evaluation &amp; Assessment Tools",'Q3 Narrative_old'!J5:J33)</f>
        <v>0</v>
      </c>
      <c r="E51" s="445">
        <f>SUMIF('Q4 Narrative'!B5:B33,"Evaluation &amp; Assessment Tools",'Q4 Narrative'!J5:J33)</f>
        <v>0</v>
      </c>
      <c r="F51" s="446" t="e">
        <f>SUM(B51:E51)</f>
        <v>#REF!</v>
      </c>
      <c r="G51" s="388"/>
      <c r="H51" s="388"/>
    </row>
    <row r="52" spans="1:13" ht="16.2" thickBot="1" x14ac:dyDescent="0.35">
      <c r="A52" s="447"/>
      <c r="B52" s="420"/>
      <c r="C52" s="420"/>
      <c r="D52" s="420"/>
      <c r="E52" s="421" t="s">
        <v>313</v>
      </c>
      <c r="F52" s="436" t="e">
        <f>SUM(F51:F51)</f>
        <v>#REF!</v>
      </c>
      <c r="G52" s="388"/>
      <c r="H52" s="388"/>
    </row>
    <row r="53" spans="1:13" ht="21" x14ac:dyDescent="0.3">
      <c r="A53" s="448" t="s">
        <v>61</v>
      </c>
      <c r="B53" s="424"/>
      <c r="C53" s="424"/>
      <c r="D53" s="424"/>
      <c r="E53" s="424"/>
      <c r="F53" s="424"/>
      <c r="G53" s="449"/>
      <c r="H53" s="449"/>
      <c r="I53" s="450"/>
      <c r="J53" s="450"/>
      <c r="K53" s="450"/>
      <c r="L53" s="450"/>
      <c r="M53" s="451"/>
    </row>
    <row r="54" spans="1:13" x14ac:dyDescent="0.3">
      <c r="A54" s="439" t="s">
        <v>341</v>
      </c>
      <c r="B54" s="440"/>
      <c r="C54" s="440"/>
      <c r="D54" s="440"/>
      <c r="E54" s="440"/>
      <c r="F54" s="441"/>
      <c r="G54" s="388"/>
      <c r="H54" s="388"/>
    </row>
    <row r="55" spans="1:13" s="407" customFormat="1" ht="31.2" x14ac:dyDescent="0.3">
      <c r="A55" s="483" t="s">
        <v>336</v>
      </c>
      <c r="B55" s="24" t="str">
        <f>(CONCATENATE("Oct-Dec ",[2]Instructions!$B$22))</f>
        <v>Oct-Dec 2025</v>
      </c>
      <c r="C55" s="24" t="str">
        <f>(CONCATENATE("Jan-Mar ",[2]Instructions!$B$21))</f>
        <v>Jan-Mar 2026</v>
      </c>
      <c r="D55" s="24" t="str">
        <f>(CONCATENATE("Apr-Jun ",[2]Instructions!$B$9))</f>
        <v>Apr-Jun 2026</v>
      </c>
      <c r="E55" s="24" t="str">
        <f>(CONCATENATE("Jul-Sep ",[2]Instructions!$B$9))</f>
        <v>Jul-Sep 2026</v>
      </c>
      <c r="F55" s="24" t="s">
        <v>311</v>
      </c>
      <c r="G55" s="406"/>
      <c r="H55" s="406"/>
    </row>
    <row r="56" spans="1:13" ht="16.2" thickBot="1" x14ac:dyDescent="0.35">
      <c r="A56" s="480" t="s">
        <v>342</v>
      </c>
      <c r="B56" s="481" t="e">
        <f>SUMIF('Q1 Narrative '!#REF!,"Supporting National Accreditation",'Q1 Narrative '!#REF!)</f>
        <v>#REF!</v>
      </c>
      <c r="C56" s="481">
        <f>SUMIF('Q2 Narrative_old '!B5:B33,"Supporting National Accreditation",'Q2 Narrative_old '!J5:J33)</f>
        <v>0</v>
      </c>
      <c r="D56" s="481">
        <f>SUMIF('Q3 Narrative_old'!B5:B33,"Supporting National Accreditation",'Q3 Narrative_old'!J5:J33)</f>
        <v>0</v>
      </c>
      <c r="E56" s="481">
        <f>SUMIF('Q4 Narrative'!B5:B33,"Supporting National Accreditation",'Q4 Narrative'!J5:J33)</f>
        <v>0</v>
      </c>
      <c r="F56" s="482" t="e">
        <f>SUM(B56:E56)</f>
        <v>#REF!</v>
      </c>
      <c r="G56" s="388"/>
      <c r="H56" s="388"/>
    </row>
    <row r="57" spans="1:13" ht="16.2" thickBot="1" x14ac:dyDescent="0.35">
      <c r="E57" s="393" t="s">
        <v>313</v>
      </c>
      <c r="F57" s="452" t="e">
        <f>SUM(F56:F56)</f>
        <v>#REF!</v>
      </c>
      <c r="G57" s="453" t="e">
        <f>SUM(#REF!)</f>
        <v>#REF!</v>
      </c>
      <c r="H57" s="388"/>
    </row>
    <row r="58" spans="1:13" s="62" customFormat="1" ht="21" x14ac:dyDescent="0.3">
      <c r="A58" s="423" t="s">
        <v>343</v>
      </c>
      <c r="B58" s="424"/>
      <c r="C58" s="424"/>
      <c r="D58" s="424"/>
      <c r="E58" s="424"/>
      <c r="F58" s="424"/>
      <c r="G58" s="454"/>
      <c r="H58" s="455"/>
    </row>
    <row r="59" spans="1:13" s="458" customFormat="1" x14ac:dyDescent="0.3">
      <c r="A59" s="430" t="s">
        <v>344</v>
      </c>
      <c r="B59" s="456"/>
      <c r="C59" s="456"/>
      <c r="D59" s="456"/>
      <c r="E59" s="456"/>
      <c r="F59" s="456"/>
      <c r="G59" s="457"/>
    </row>
    <row r="60" spans="1:13" s="62" customFormat="1" ht="31.2" x14ac:dyDescent="0.3">
      <c r="A60" s="404" t="s">
        <v>345</v>
      </c>
      <c r="B60" s="24" t="str">
        <f>(CONCATENATE("Oct-Dec ",[2]Instructions!$B$22))</f>
        <v>Oct-Dec 2025</v>
      </c>
      <c r="C60" s="459" t="str">
        <f>(CONCATENATE("Jan-Mar ",[2]Instructions!$B$21))</f>
        <v>Jan-Mar 2026</v>
      </c>
      <c r="D60" s="460" t="str">
        <f>(CONCATENATE("Apr-Jun ",[2]Instructions!$B$9))</f>
        <v>Apr-Jun 2026</v>
      </c>
      <c r="E60" s="460" t="str">
        <f>(CONCATENATE("Jul-Sep ",[2]Instructions!$B$9))</f>
        <v>Jul-Sep 2026</v>
      </c>
      <c r="F60" s="461" t="s">
        <v>311</v>
      </c>
      <c r="G60" s="455"/>
      <c r="H60" s="455"/>
    </row>
    <row r="61" spans="1:13" s="62" customFormat="1" x14ac:dyDescent="0.3">
      <c r="A61" s="462" t="s">
        <v>299</v>
      </c>
      <c r="B61" s="408" t="e">
        <f>SUMIFS('Q1 Narrative '!#REF!,'Q1 Narrative '!#REF!,"Wage Supplements")</f>
        <v>#REF!</v>
      </c>
      <c r="C61" s="408">
        <f>SUMIFS('Q2 Narrative_old '!J5:J33,'Q2 Narrative_old '!B5:B33,"Wage Supplements")</f>
        <v>0</v>
      </c>
      <c r="D61" s="408">
        <f>SUMIFS('Q3 Narrative_old'!J5:J33,'Q3 Narrative_old'!B5:B33,"Wage Supplements")</f>
        <v>0</v>
      </c>
      <c r="E61" s="408">
        <f>SUMIFS('Q4 Narrative'!J5:J33,'Q4 Narrative'!B5:B33,"Wage Supplements")</f>
        <v>0</v>
      </c>
      <c r="F61" s="418" t="e">
        <f t="shared" ref="F61:F66" si="0">SUM(B61:E61)</f>
        <v>#REF!</v>
      </c>
      <c r="G61" s="455"/>
      <c r="H61" s="455"/>
    </row>
    <row r="62" spans="1:13" s="62" customFormat="1" x14ac:dyDescent="0.3">
      <c r="A62" s="463" t="s">
        <v>346</v>
      </c>
      <c r="B62" s="408" t="e">
        <f>SUMIFS('Q1 Narrative '!#REF!,'Q1 Narrative '!#REF!,"Mental health supports")</f>
        <v>#REF!</v>
      </c>
      <c r="C62" s="408">
        <f>SUMIFS('Q2 Narrative_old '!J5:J33,'Q2 Narrative_old '!B5:B33,"Mental health supports")</f>
        <v>0</v>
      </c>
      <c r="D62" s="408">
        <f>SUMIFS('Q3 Narrative_old'!J5:J33,'Q3 Narrative_old'!B5:B33,"Mental health supports")</f>
        <v>0</v>
      </c>
      <c r="E62" s="408">
        <f>SUMIFS('Q4 Narrative'!J5:J33,'Q4 Narrative'!B5:B33,"Mental health supports")</f>
        <v>0</v>
      </c>
      <c r="F62" s="418" t="e">
        <f t="shared" si="0"/>
        <v>#REF!</v>
      </c>
      <c r="G62" s="455"/>
      <c r="H62" s="455"/>
    </row>
    <row r="63" spans="1:13" s="62" customFormat="1" x14ac:dyDescent="0.3">
      <c r="A63" s="464" t="s">
        <v>347</v>
      </c>
      <c r="B63" s="465" t="e">
        <f>SUMIFS('Q1 Narrative '!#REF!,'Q1 Narrative '!#REF!,"Stabilization/supply-building stipends")</f>
        <v>#REF!</v>
      </c>
      <c r="C63" s="465">
        <f>SUMIFS('Q2 Narrative_old '!J5:J33,'Q2 Narrative_old '!B5:B33,"Stabilization/supply-building stipends")</f>
        <v>0</v>
      </c>
      <c r="D63" s="465">
        <f>SUMIFS('Q3 Narrative_old'!J5:J33,'Q3 Narrative_old'!B5:B33,"Stabilization/supply-building stipends")</f>
        <v>0</v>
      </c>
      <c r="E63" s="465">
        <f>SUMIFS('Q4 Narrative'!J5:J33,'Q4 Narrative'!B5:B33,"Stabilization/supply-building stipends")</f>
        <v>0</v>
      </c>
      <c r="F63" s="418" t="e">
        <f t="shared" si="0"/>
        <v>#REF!</v>
      </c>
      <c r="G63" s="455"/>
      <c r="H63" s="455"/>
    </row>
    <row r="64" spans="1:13" s="62" customFormat="1" x14ac:dyDescent="0.3">
      <c r="A64" s="466" t="s">
        <v>348</v>
      </c>
      <c r="B64" s="465" t="e">
        <f>SUMIFS('Q1 Narrative '!#REF!,'Q1 Narrative '!#REF!,"New formal Pre-K partnerships developed")</f>
        <v>#REF!</v>
      </c>
      <c r="C64" s="465">
        <f>SUMIFS('Q2 Narrative_old '!J5:J33,'Q2 Narrative_old '!B5:B33,"New formal Pre-K partnerships developed")</f>
        <v>0</v>
      </c>
      <c r="D64" s="465">
        <f>SUMIFS('Q3 Narrative_old'!J5:J33,'Q3 Narrative_old'!B5:B33,"New formal Pre-K partnerships developed")</f>
        <v>0</v>
      </c>
      <c r="E64" s="465">
        <f>SUMIFS('Q4 Narrative'!J5:J33,'Q4 Narrative'!B5:B33,"New formal Pre-K partnerships developed")</f>
        <v>0</v>
      </c>
      <c r="F64" s="418" t="e">
        <f t="shared" si="0"/>
        <v>#REF!</v>
      </c>
      <c r="G64" s="455"/>
      <c r="H64" s="455"/>
    </row>
    <row r="65" spans="1:8" s="62" customFormat="1" x14ac:dyDescent="0.3">
      <c r="A65" s="466" t="s">
        <v>349</v>
      </c>
      <c r="B65" s="465" t="e">
        <f>SUMIFS('Q1 Narrative '!#REF!,'Q1 Narrative '!#REF!,"New formal HS/EHS partnerships developed")</f>
        <v>#REF!</v>
      </c>
      <c r="C65" s="465">
        <f>SUMIFS('Q2 Narrative_old '!J5:J33,'Q2 Narrative_old '!B5:B33,"New formal HS/EHS partnerships developed")</f>
        <v>0</v>
      </c>
      <c r="D65" s="465">
        <f>SUMIFS('Q3 Narrative_old'!J5:J33,'Q3 Narrative_old'!B5:B33,"New formal HS/EHS partnerships developed")</f>
        <v>0</v>
      </c>
      <c r="E65" s="465">
        <f>SUMIFS('Q4 Narrative'!J5:J33,'Q4 Narrative'!B5:B33,"New formal HS/EHS partnerships developed")</f>
        <v>0</v>
      </c>
      <c r="F65" s="418" t="e">
        <f t="shared" si="0"/>
        <v>#REF!</v>
      </c>
      <c r="G65" s="455"/>
      <c r="H65" s="455"/>
    </row>
    <row r="66" spans="1:8" s="62" customFormat="1" ht="16.2" thickBot="1" x14ac:dyDescent="0.35">
      <c r="A66" s="467" t="s">
        <v>261</v>
      </c>
      <c r="B66" s="410" t="e">
        <f>SUMIFS('Q1 Narrative '!#REF!,'Q1 Narrative '!#REF!,"Shared Services")</f>
        <v>#REF!</v>
      </c>
      <c r="C66" s="410">
        <f>SUMIFS('Q2 Narrative_old '!J5:J33,'Q2 Narrative_old '!B5:B33,"Shared Services")</f>
        <v>0</v>
      </c>
      <c r="D66" s="410">
        <f>SUMIFS('Q3 Narrative_old'!J5:J33,'Q3 Narrative_old'!B5:B33,"Shared Services")</f>
        <v>0</v>
      </c>
      <c r="E66" s="410">
        <f>SUMIFS('Q4 Narrative'!J5:J33,'Q4 Narrative'!B5:B33,"Shared Services")</f>
        <v>0</v>
      </c>
      <c r="F66" s="411" t="e">
        <f t="shared" si="0"/>
        <v>#REF!</v>
      </c>
      <c r="G66" s="455"/>
      <c r="H66" s="455"/>
    </row>
    <row r="67" spans="1:8" s="62" customFormat="1" ht="16.2" thickBot="1" x14ac:dyDescent="0.35">
      <c r="A67" s="65"/>
      <c r="B67" s="59"/>
      <c r="C67" s="59"/>
      <c r="D67" s="59"/>
      <c r="E67" s="393" t="s">
        <v>313</v>
      </c>
      <c r="F67" s="468" t="e">
        <f>SUM(F61:F66)</f>
        <v>#REF!</v>
      </c>
      <c r="G67" s="455"/>
      <c r="H67" s="455"/>
    </row>
    <row r="68" spans="1:8" s="62" customFormat="1" x14ac:dyDescent="0.3">
      <c r="A68" s="59" t="s">
        <v>27</v>
      </c>
    </row>
  </sheetData>
  <dataValidations xWindow="1796" yWindow="796" count="70">
    <dataValidation allowBlank="1" showInputMessage="1" showErrorMessage="1" promptTitle="NOTE:" prompt="Infant/Toddler-specific PD expenditures are included above in the Infant &amp; Toddler Quality Category._x000a__x000a_However, participation numbers for Infant/Toddler-specific PD is included here._x000a__x000a_This allows you to roll-up PD participation numbers. " sqref="A20:A23" xr:uid="{7112A1CB-A852-4644-B570-6F27E788DA27}"/>
    <dataValidation allowBlank="1" showInputMessage="1" showErrorMessage="1" promptTitle="Enter # of participants for Q4" prompt="Infant/Toddler-specific PD expenditures are included above in the Infant &amp; Toddler Quality Category._x000a__x000a_However, participation numbers for Infant/Toddler-specific PD is included here._x000a__x000a_This allows you to roll-up PD participation numbers. " sqref="E22:E23 E28:E30" xr:uid="{A745C2C7-E83C-472B-854E-0B52908CFCAD}"/>
    <dataValidation allowBlank="1" showInputMessage="1" showErrorMessage="1" promptTitle="Enter # of participants for Q3" prompt="Infant/Toddler-specific PD expenditures are included above in the Infant &amp; Toddler Quality Category._x000a__x000a_However, participation numbers for Infant/Toddler-specific PD is included here._x000a__x000a_This allows you to roll-up PD participation numbers. " sqref="D22:D23 D28:D30" xr:uid="{6C7C7F0E-0254-4822-AB83-B3AE8080ABB1}"/>
    <dataValidation allowBlank="1" showInputMessage="1" showErrorMessage="1" promptTitle="Enter # of participants for Q2" prompt="Infant/Toddler-specific PD expenditures are included above in the Infant &amp; Toddler Quality Category._x000a__x000a_However, participation numbers for Infant/Toddler-specific PD is included here._x000a__x000a_This allows you to roll-up PD participation numbers. " sqref="C22:C23 C28:C30" xr:uid="{86B7D7E0-6BE9-4E7F-B209-E2E31755FDAF}"/>
    <dataValidation allowBlank="1" showInputMessage="1" showErrorMessage="1" promptTitle="Enter # of participants for Q1" prompt="Infant/Toddler-specific PD expenditures are included above in the Infant &amp; Toddler Quality Category._x000a__x000a_However, participation numbers for Infant/Toddler-specific PD is included here._x000a__x000a_This allows you to roll-up PD participation numbers. " sqref="B22:B23 B28:B30" xr:uid="{8A2DBEBA-C6CB-4487-8B19-FB1E412412E6}"/>
    <dataValidation allowBlank="1" showInputMessage="1" showErrorMessage="1" promptTitle="Other Activities - COVID19" prompt="Enter the number of unduplicated providers receiving stabilization or supply-building stipends in Q4." sqref="E66" xr:uid="{283F90C1-AEAF-4EDE-B508-A437FAE67BDA}"/>
    <dataValidation allowBlank="1" showInputMessage="1" showErrorMessage="1" promptTitle="Other Activities - COVID19" prompt="Enter the number of unduplicated providers receiving stabilization or supply-building stipends in Q3." sqref="D66" xr:uid="{7584DEE0-7F40-4569-8F7C-03BDCC223327}"/>
    <dataValidation allowBlank="1" showInputMessage="1" showErrorMessage="1" promptTitle="Other Activities - COVID19" prompt="Enter the number of unduplicated providers receiving stabilization or supply-building stipends in Q2." sqref="C66" xr:uid="{B9E34388-6FB5-4310-9C25-569D1C996EAF}"/>
    <dataValidation allowBlank="1" showInputMessage="1" showErrorMessage="1" promptTitle="Other Activities - COVID19" prompt="Enter the number of unduplicated providers receiving stabilization or supply-building stipends in Q1." sqref="B66" xr:uid="{58D65BC2-396D-47FA-AE3A-2AB9AE840590}"/>
    <dataValidation allowBlank="1" showInputMessage="1" showErrorMessage="1" promptTitle="Other Activities - COVID19" prompt="Enter the number of unduplicated providers receiving mental health supports in Q4." sqref="E62" xr:uid="{3F5722B4-B461-4F11-8BAB-9D5D9C0C6967}"/>
    <dataValidation allowBlank="1" showInputMessage="1" showErrorMessage="1" promptTitle="Other Activities - COVID19" prompt="Enter the number of unduplicated providers receiving mental health supports in Q3." sqref="D62" xr:uid="{4FD53BEB-C67F-4884-B625-10C1F3299026}"/>
    <dataValidation allowBlank="1" showInputMessage="1" showErrorMessage="1" promptTitle="Other Activities - COVID19" prompt="Enter the number of unduplicated providers receiving mental health supports in Q2." sqref="C62" xr:uid="{47837956-E26B-4771-BF07-F4DD985F04B8}"/>
    <dataValidation allowBlank="1" showInputMessage="1" showErrorMessage="1" promptTitle="Other Activities - COVID19" prompt="Enter the number of unduplicated providers receiving mental health supports in Q1." sqref="B62" xr:uid="{C9AA5046-ECD9-40CB-94D0-F0040CBAB0FD}"/>
    <dataValidation allowBlank="1" showInputMessage="1" showErrorMessage="1" promptTitle="Other Activities - COVID19" prompt="Enter the number of unduplicated providers receiving wages supports in Q4." sqref="E61" xr:uid="{75C27D44-8925-435B-BEDC-3967811824CD}"/>
    <dataValidation allowBlank="1" showInputMessage="1" showErrorMessage="1" promptTitle="Other Activities - COVID19" prompt="Enter the number of unduplicated providers receiving wages supports in Q3." sqref="D61" xr:uid="{0D2D2956-BAAE-4B55-AD65-672EF83FC591}"/>
    <dataValidation allowBlank="1" showInputMessage="1" showErrorMessage="1" promptTitle="Other Activities - COVID19" prompt="Enter the number of unduplicated providers receiving wages supports in Q2." sqref="C61" xr:uid="{ADD93A95-8387-4E98-9C8C-4AAC0A16158D}"/>
    <dataValidation allowBlank="1" showInputMessage="1" showErrorMessage="1" promptTitle="Other Activities - COVID19" prompt="Enter the number of unduplicated providers receiving wages supports in Q1." sqref="B61" xr:uid="{B934A798-FA6E-4EB2-9681-1F485D106DF8}"/>
    <dataValidation allowBlank="1" showInputMessage="1" showErrorMessage="1" promptTitle="Other Activities - Partnerships" prompt="Enter the number of providers entering into new Head Start or Early Head Start partnerships in Q4." sqref="E67 E57" xr:uid="{5EE6B56E-F55B-4FCF-89B6-E4200AB83595}"/>
    <dataValidation allowBlank="1" showInputMessage="1" showErrorMessage="1" promptTitle="Other Activities - Partnerships" prompt="Enter the number of providers entering into new Head Start or Early Head Start partnerships in Q3." sqref="D67 D57" xr:uid="{566A0A1A-87F8-4FE1-A153-D58C89E6E3BC}"/>
    <dataValidation allowBlank="1" showInputMessage="1" showErrorMessage="1" promptTitle="Other Activities - Partnerships" prompt="Enter the number of providers entering into new Head Start or Early Head Start partnerships in Q2." sqref="C67 C57" xr:uid="{F22F3DEB-92A2-4599-BFDB-FB80B3CA207D}"/>
    <dataValidation allowBlank="1" showInputMessage="1" showErrorMessage="1" promptTitle="Other Activities - Partnerships" prompt="Enter the number of providers entering into new Head Start or Early Head Start partnerships in Q1." sqref="B67 B57" xr:uid="{A6AF3939-C7E3-4555-AC66-5CC8B1DD21B2}"/>
    <dataValidation allowBlank="1" showInputMessage="1" showErrorMessage="1" promptTitle="National Accreditation Supports" prompt="Enter the number of licensed child care centers receiving supports to pursue or maintaing accreditation in Q4." sqref="E56" xr:uid="{B01136DE-38AF-498F-B967-B20E2D8BDDA8}"/>
    <dataValidation allowBlank="1" showInputMessage="1" showErrorMessage="1" promptTitle="National Accreditation Supports" prompt="Enter the number of licensed child care centers receiving supports to pursue or maintaing accreditation in Q3." sqref="D56" xr:uid="{4ABE576C-FBD9-4D35-9E42-84392E21BA79}"/>
    <dataValidation allowBlank="1" showInputMessage="1" showErrorMessage="1" promptTitle="National Accreditation Supports" prompt="Enter the number of licensed child care centers receiving supports to pursue or maintaing accreditation in Q2." sqref="C56" xr:uid="{24C75BCF-7529-45F3-9502-B189D6CFF2EE}"/>
    <dataValidation allowBlank="1" showInputMessage="1" showErrorMessage="1" promptTitle="National Accreditation Supports" prompt="Enter the number of licensed child care centers receiving supports to pursue or maintaing accreditation in Q1." sqref="B56" xr:uid="{3B1E7BDA-93D4-48F6-92C8-E414B8493430}"/>
    <dataValidation allowBlank="1" showInputMessage="1" showErrorMessage="1" promptTitle="Evaluation and Assessment Tools" prompt="Enter the number of providers that received this evaluation or assessment tool in Q3." sqref="D51" xr:uid="{81FEBD8B-5613-41CA-B4BA-C2DD0B5ADEB8}"/>
    <dataValidation allowBlank="1" showInputMessage="1" showErrorMessage="1" promptTitle="Evaluation and Assessment Tools" prompt="Enter the number of providers that received this evaluation or assessment tool in Q1." sqref="B51" xr:uid="{A3C36A9A-43D7-46F1-9A11-1F1FA88EE203}"/>
    <dataValidation allowBlank="1" showInputMessage="1" showErrorMessage="1" promptTitle="Evaluation and Assessment Tools" prompt="Enter the number of providers that received this evaluation or assessment tool in Q2." sqref="C51" xr:uid="{FD0671F2-111C-42B5-9107-A39DDC33A184}"/>
    <dataValidation allowBlank="1" showInputMessage="1" showErrorMessage="1" promptTitle="Other Health &amp; Safety Supports" prompt="Enter the number of providers that received other health &amp; safety supports in Q3." sqref="D43" xr:uid="{14E1CC8B-8E57-4190-AC02-C4D1EDD39CBC}"/>
    <dataValidation allowBlank="1" showInputMessage="1" showErrorMessage="1" promptTitle="Other Health &amp; Safety Supports" prompt="Enter the number of providers that received other health &amp; safety supports in Q1." sqref="B43" xr:uid="{2A77D4C8-5A6C-4D44-B121-7F4B0D717476}"/>
    <dataValidation allowBlank="1" showInputMessage="1" showErrorMessage="1" promptTitle="Other Health &amp; Safety Supports" prompt="Enter the number of providers that received other health &amp; safety supports in Q2." sqref="C43" xr:uid="{18909EE9-6F7F-4D5D-B239-230B8BB467FF}"/>
    <dataValidation allowBlank="1" showInputMessage="1" showErrorMessage="1" promptTitle="Evaluation and Assessment Tools" prompt="Enter the number of providers that received this evaluation or assessment tool in Q4." sqref="E51" xr:uid="{1CF09D8D-DF14-41B1-9739-307B5F063992}"/>
    <dataValidation allowBlank="1" showInputMessage="1" showErrorMessage="1" promptTitle="Other Health &amp; Safety Supports" prompt="Enter the number of providers that received other health &amp; safety supports in Q4." sqref="E43" xr:uid="{5B0AA07A-37F4-4BCC-A192-233A53D2499C}"/>
    <dataValidation allowBlank="1" showInputMessage="1" showErrorMessage="1" promptTitle="Security Supports" prompt="Enter the number of providers that received security supports in Q4." sqref="E46" xr:uid="{84502693-7B0C-42FB-ADB9-9BEB9C829812}"/>
    <dataValidation allowBlank="1" showInputMessage="1" showErrorMessage="1" promptTitle="Security Supports" prompt="Enter the number of providers that received security supports in Q3." sqref="D46" xr:uid="{6E1B01A9-08F0-4253-8F41-86573CB9A827}"/>
    <dataValidation allowBlank="1" showInputMessage="1" showErrorMessage="1" promptTitle="Security Supports" prompt="Enter the number of providers that received security supports in Q2." sqref="C46" xr:uid="{0BDC3608-915E-4414-8CFE-4CEC68C2BDF8}"/>
    <dataValidation allowBlank="1" showInputMessage="1" showErrorMessage="1" promptTitle="Security Supports" prompt="Enter the number of providers that received security supports in Q1." sqref="B46" xr:uid="{EF65E0B8-324B-464F-A654-11C2879B732E}"/>
    <dataValidation allowBlank="1" showInputMessage="1" showErrorMessage="1" promptTitle="Defibrillators" prompt="Enter the number of providers that received defibrillators  in Q4." sqref="E41:E42" xr:uid="{2067ED0D-A661-488F-86C5-81FFA9BCB0DE}"/>
    <dataValidation allowBlank="1" showInputMessage="1" showErrorMessage="1" promptTitle="Defibrillators" prompt="Enter the number of providers that received defibrillators  in Q3." sqref="D41:D42" xr:uid="{6DC8A963-E1D3-4046-A25B-D31A24EA2D7C}"/>
    <dataValidation allowBlank="1" showInputMessage="1" showErrorMessage="1" promptTitle="Defibrillators" prompt="Enter the number of providers that received defibrillators  in Q2." sqref="C41:C42" xr:uid="{803C29EA-37A2-4559-A27B-193A8F1B3743}"/>
    <dataValidation allowBlank="1" showInputMessage="1" showErrorMessage="1" promptTitle="Defibrillators" prompt="Enter the number of providers that received defibrillators  in Q1." sqref="B41:B42" xr:uid="{A7083ABE-EEA6-4F44-89AC-EFDCD4F43E7F}"/>
    <dataValidation allowBlank="1" showInputMessage="1" showErrorMessage="1" promptTitle="Filled Mentors" prompt="Enter the number of filled TRS Mentor FTEs for Q1" sqref="B35:E35" xr:uid="{57BE73A3-B857-4D7B-AC48-41B7333C091A}"/>
    <dataValidation allowBlank="1" showInputMessage="1" showErrorMessage="1" promptTitle="Budgeted Mentors" prompt="Enter the number of budgeted TRS Mentor FTEs for Q1" sqref="B34:E34" xr:uid="{FCFB951F-4806-49F3-9A94-CEE1218BEAD0}"/>
    <dataValidation allowBlank="1" showInputMessage="1" showErrorMessage="1" promptTitle="Financial Supports provided" prompt="Enter the number of new individuals provided release time in Q3." sqref="D18" xr:uid="{88AB01FD-8781-4B5C-AFCF-88EE02A18B9E}"/>
    <dataValidation allowBlank="1" showInputMessage="1" showErrorMessage="1" promptTitle="Financial Supports provided" prompt="Enter the number of new individuals provided release time in Q2." sqref="C18" xr:uid="{E4CF3CCD-6AB9-408E-8BB6-1BD5858D148B}"/>
    <dataValidation allowBlank="1" showInputMessage="1" showErrorMessage="1" promptTitle="Financial Supports provided" prompt="Enter the number of new individuals provided release time in Q1." sqref="B18" xr:uid="{9B71B260-381E-44C1-97BC-DC8BEA78AD28}"/>
    <dataValidation allowBlank="1" showInputMessage="1" showErrorMessage="1" promptTitle="Financial Supports provided" prompt="Enter the number of new individuals reimbursed for training costs in Q4." sqref="E17" xr:uid="{921D3B26-2DCD-4C64-934F-91E3A0170BA4}"/>
    <dataValidation allowBlank="1" showInputMessage="1" showErrorMessage="1" promptTitle="Financial Supports provided" prompt="Enter the number of new individuals reimbursed for training costs in Q3." sqref="D16" xr:uid="{DE2EFD99-4A0C-41F6-9410-0E87EC3904DA}"/>
    <dataValidation allowBlank="1" showInputMessage="1" showErrorMessage="1" promptTitle="Financial Supports provided" prompt="Enter the number of new individuals reimbursed for training costs in Q2." sqref="C17" xr:uid="{C5AC9B42-D6D2-49E2-8516-0712462C9E01}"/>
    <dataValidation allowBlank="1" showInputMessage="1" showErrorMessage="1" promptTitle="Financial Supports provided" prompt="Enter the number of new individuals reimbursed for training costs in Q1." sqref="B17" xr:uid="{940B9BA6-3FB5-44B3-9B4A-A5C7EA618574}"/>
    <dataValidation allowBlank="1" showInputMessage="1" showErrorMessage="1" promptTitle="Financial Supports provided" prompt="Enter the number of new individuals awarded bonuses/wage supplements in Q4." sqref="E16" xr:uid="{DBE91129-E4BB-47E3-B4B1-6B6252CE294E}"/>
    <dataValidation allowBlank="1" showInputMessage="1" showErrorMessage="1" promptTitle="Financial Supports provided" prompt="Enter the number of new individuals awarded bonuses/wage supplements in Q2." sqref="C16" xr:uid="{9434C5BE-ADE0-4C19-A7D4-0252E291D226}"/>
    <dataValidation allowBlank="1" showInputMessage="1" showErrorMessage="1" promptTitle="Financial Supports provided" prompt="Enter the number of new individuals awarded bonuses/wage supplements in Q1." sqref="B16" xr:uid="{813E0A55-3787-4FAB-81CD-74D84444E654}"/>
    <dataValidation allowBlank="1" showInputMessage="1" showErrorMessage="1" promptTitle="Financial Supports provided" prompt="Enter the number of individuals awarded new scholarships in Q4." sqref="E15" xr:uid="{E8C6C4B3-D3A4-4C42-92C9-BC64DAAE069A}"/>
    <dataValidation allowBlank="1" showInputMessage="1" showErrorMessage="1" promptTitle="Financial Supports provided" prompt="Enter the number of individuals awarded new scholarships in Q3." sqref="D15" xr:uid="{58F2866C-CCAD-4D66-91F6-DD4DC99565DB}"/>
    <dataValidation allowBlank="1" showInputMessage="1" showErrorMessage="1" promptTitle="Financial Supports provided" prompt="Enter the number of individuals awarded new scholarships in Q2." sqref="C15" xr:uid="{3F619563-902D-4263-A706-CC2EDAD6C37E}"/>
    <dataValidation allowBlank="1" showInputMessage="1" showErrorMessage="1" promptTitle="Financial Supports provided" prompt="Enter the number of individuals awarded new scholarships in Q1." sqref="B15" xr:uid="{BAFD4613-837C-4AA5-AA20-99363E8719AA}"/>
    <dataValidation allowBlank="1" showInputMessage="1" showErrorMessage="1" promptTitle="Financial Supports provided" prompt="Enter the number of new individuals provided release time in Q4." sqref="E18" xr:uid="{10AA92F6-559C-425B-A943-DA803D4ACF24}"/>
    <dataValidation allowBlank="1" showInputMessage="1" showErrorMessage="1" promptTitle="Infant/Toddler expansion" prompt="Enter the number of new TRS toddler slots generated Q3." sqref="D10 D6" xr:uid="{F38354B5-A641-437B-8A54-15E48D29A01E}"/>
    <dataValidation allowBlank="1" showInputMessage="1" showErrorMessage="1" promptTitle="Infant/Toddler expansion" prompt="Enter the number of new TRS toddler slots generated Q2." sqref="C10 C6" xr:uid="{9FF538F1-3FDF-4C5B-89D5-E78BDB07DD6E}"/>
    <dataValidation allowBlank="1" showInputMessage="1" showErrorMessage="1" promptTitle="Infant/Toddler expansion" prompt="Enter the number of new TRS toddler slots generated Q1." sqref="B10 B6" xr:uid="{A45421C7-55BE-41F3-AF79-B8A300893D42}"/>
    <dataValidation allowBlank="1" showInputMessage="1" showErrorMessage="1" promptTitle="Infant/Toddler expansion" prompt="Enter the number of new TRS infant slots generated Q4." sqref="E9" xr:uid="{0930BD89-E8AD-4F77-91BA-CDCBD15522C9}"/>
    <dataValidation allowBlank="1" showInputMessage="1" showErrorMessage="1" promptTitle="Infant/Toddler expansion" prompt="Enter the number of new TRS infant slots generated Q3." sqref="D9" xr:uid="{CAB81B42-ED33-4193-AE7A-8EB6FB97979F}"/>
    <dataValidation allowBlank="1" showInputMessage="1" showErrorMessage="1" promptTitle="Infant/Toddler expansion" prompt="Enter the number of new TRS infant slots generated Q2." sqref="C9" xr:uid="{861C04B3-5BC6-45F7-8334-B56309139083}"/>
    <dataValidation allowBlank="1" showInputMessage="1" showErrorMessage="1" promptTitle="Infant/Toddler expansion" prompt="Enter the number of new TRS infant slots generated Q1." sqref="B9" xr:uid="{A4C4E093-6FA7-4EBA-A46F-6B153A817C1E}"/>
    <dataValidation allowBlank="1" showInputMessage="1" showErrorMessage="1" promptTitle="Infant/Toddler expansion" prompt="Enter the number of new TRS toddler slots generated Q4." sqref="E10 E6" xr:uid="{01450AAD-4B80-44BA-9574-F0288EFACEB2}"/>
    <dataValidation allowBlank="1" showInputMessage="1" showErrorMessage="1" promptTitle="Other Activities - COVID19" prompt="Enter the number of unduplicated providers receiving start-up funds for new programs in Q4." sqref="E63:E65" xr:uid="{CBE5EC51-0889-485B-BB66-A8DFB3C01BB0}"/>
    <dataValidation allowBlank="1" showInputMessage="1" showErrorMessage="1" promptTitle="Other Activities - COVID19" prompt="Enter the number of unduplicated providers receiving start-up funds for new programs in Q3." sqref="D63:D65" xr:uid="{158387CE-2922-4137-90AE-A75CA17DEB05}"/>
    <dataValidation allowBlank="1" showInputMessage="1" showErrorMessage="1" promptTitle="Other Activities - COVID19" prompt="Enter the number of unduplicated providers receiving start-up funds for new programs in Q2." sqref="C63:C65" xr:uid="{F8F31F41-E6C5-4C23-8DA0-3BACFCC50735}"/>
    <dataValidation allowBlank="1" showInputMessage="1" showErrorMessage="1" promptTitle="Other Activities - COVID19" prompt="Enter the number of unduplicated providers receiving start-up funds for new programs in Q1." sqref="B63:B65" xr:uid="{D14E46B5-1F25-4A62-8A70-02354FFA30A1}"/>
  </dataValidation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1898B-13CE-4119-94D0-EBE1077DE6D2}">
  <sheetPr>
    <tabColor theme="4" tint="0.59999389629810485"/>
    <pageSetUpPr fitToPage="1"/>
  </sheetPr>
  <dimension ref="A1:L89"/>
  <sheetViews>
    <sheetView topLeftCell="A89" workbookViewId="0">
      <selection activeCell="C26" sqref="C26"/>
    </sheetView>
  </sheetViews>
  <sheetFormatPr defaultColWidth="0" defaultRowHeight="0" customHeight="1" zeroHeight="1" x14ac:dyDescent="0.3"/>
  <cols>
    <col min="1" max="1" width="15" style="555" customWidth="1"/>
    <col min="2" max="2" width="32.6640625" style="59" customWidth="1"/>
    <col min="3" max="3" width="56.109375" style="59" customWidth="1"/>
    <col min="4" max="4" width="26" style="59" customWidth="1"/>
    <col min="5" max="6" width="61.88671875" style="59" customWidth="1"/>
    <col min="7" max="7" width="79.44140625" style="64" customWidth="1"/>
    <col min="8" max="8" width="1.5546875" style="35" hidden="1" customWidth="1"/>
    <col min="9" max="11" width="0" style="59" hidden="1" customWidth="1"/>
    <col min="12" max="12" width="1.5546875" style="59" hidden="1" customWidth="1"/>
    <col min="13" max="16384" width="0" style="59" hidden="1"/>
  </cols>
  <sheetData>
    <row r="1" spans="1:8" ht="20.100000000000001" customHeight="1" x14ac:dyDescent="0.3">
      <c r="A1" s="736" t="str">
        <f>CONCATENATE("FFY ", Instructions!B9, " End of Year Report")</f>
        <v>FFY 2027 End of Year Report</v>
      </c>
      <c r="B1" s="736"/>
      <c r="C1" s="736"/>
      <c r="D1" s="671"/>
      <c r="E1" s="671"/>
      <c r="F1" s="671"/>
      <c r="G1" s="671"/>
    </row>
    <row r="2" spans="1:8" ht="20.100000000000001" customHeight="1" x14ac:dyDescent="0.35">
      <c r="A2" s="737">
        <f>Instructions!$B$8</f>
        <v>0</v>
      </c>
      <c r="B2" s="737"/>
      <c r="C2" s="737"/>
      <c r="D2" s="672"/>
      <c r="E2" s="672"/>
      <c r="F2" s="672"/>
      <c r="G2" s="673"/>
    </row>
    <row r="3" spans="1:8" s="67" customFormat="1" ht="73.650000000000006" customHeight="1" x14ac:dyDescent="0.3">
      <c r="A3" s="692" t="s">
        <v>120</v>
      </c>
      <c r="B3" s="692" t="s">
        <v>111</v>
      </c>
      <c r="C3" s="692" t="s">
        <v>112</v>
      </c>
      <c r="D3" s="692" t="s">
        <v>114</v>
      </c>
      <c r="E3" s="693" t="s">
        <v>119</v>
      </c>
      <c r="F3" s="693" t="s">
        <v>350</v>
      </c>
      <c r="G3" s="693" t="s">
        <v>351</v>
      </c>
      <c r="H3" s="35"/>
    </row>
    <row r="4" spans="1:8" s="142" customFormat="1" ht="15" customHeight="1" x14ac:dyDescent="0.3">
      <c r="A4" s="629">
        <v>1</v>
      </c>
      <c r="B4" s="142">
        <f>_xlfn.XLOOKUP(A4,AEP[Control Number],AEP[Activity Category])</f>
        <v>0</v>
      </c>
      <c r="C4" s="674">
        <f>_xlfn.XLOOKUP(A4,AEP[Control Number],AEP[Activity Type/Name])</f>
        <v>0</v>
      </c>
      <c r="D4" s="590">
        <f>_xlfn.XLOOKUP(A4,AEP[Control Number],AEP[Funding Type 
(CCQ 2, CCQ Mentor, CQF, Other)])</f>
        <v>0</v>
      </c>
      <c r="E4" s="674"/>
      <c r="F4" s="674"/>
      <c r="G4" s="144"/>
      <c r="H4" s="537"/>
    </row>
    <row r="5" spans="1:8" s="142" customFormat="1" ht="15" customHeight="1" x14ac:dyDescent="0.3">
      <c r="A5" s="629">
        <v>2</v>
      </c>
      <c r="B5" s="142">
        <f>_xlfn.XLOOKUP(A5,AEP[Control Number],AEP[Activity Category])</f>
        <v>0</v>
      </c>
      <c r="C5" s="674">
        <f>_xlfn.XLOOKUP(A5,AEP[Control Number],AEP[Activity Type/Name])</f>
        <v>0</v>
      </c>
      <c r="D5" s="590">
        <f>_xlfn.XLOOKUP(A5,AEP[Control Number],AEP[Funding Type 
(CCQ 2, CCQ Mentor, CQF, Other)])</f>
        <v>0</v>
      </c>
      <c r="E5" s="674"/>
      <c r="F5" s="674"/>
      <c r="G5" s="144"/>
      <c r="H5" s="537"/>
    </row>
    <row r="6" spans="1:8" s="142" customFormat="1" ht="15" customHeight="1" x14ac:dyDescent="0.3">
      <c r="A6" s="629">
        <v>3</v>
      </c>
      <c r="B6" s="142">
        <f>_xlfn.XLOOKUP(A6,AEP[Control Number],AEP[Activity Category])</f>
        <v>0</v>
      </c>
      <c r="C6" s="674">
        <f>_xlfn.XLOOKUP(A6,AEP[Control Number],AEP[Activity Type/Name])</f>
        <v>0</v>
      </c>
      <c r="D6" s="590">
        <f>_xlfn.XLOOKUP(A6,AEP[Control Number],AEP[Funding Type 
(CCQ 2, CCQ Mentor, CQF, Other)])</f>
        <v>0</v>
      </c>
      <c r="E6" s="674"/>
      <c r="F6" s="674"/>
      <c r="G6" s="144"/>
      <c r="H6" s="537"/>
    </row>
    <row r="7" spans="1:8" s="142" customFormat="1" ht="15" customHeight="1" x14ac:dyDescent="0.3">
      <c r="A7" s="629">
        <v>4</v>
      </c>
      <c r="B7" s="142">
        <f>_xlfn.XLOOKUP(A7,AEP[Control Number],AEP[Activity Category])</f>
        <v>0</v>
      </c>
      <c r="C7" s="674">
        <f>_xlfn.XLOOKUP(A7,AEP[Control Number],AEP[Activity Type/Name])</f>
        <v>0</v>
      </c>
      <c r="D7" s="590">
        <f>_xlfn.XLOOKUP(A7,AEP[Control Number],AEP[Funding Type 
(CCQ 2, CCQ Mentor, CQF, Other)])</f>
        <v>0</v>
      </c>
      <c r="E7" s="674"/>
      <c r="F7" s="674"/>
      <c r="G7" s="533"/>
      <c r="H7" s="537"/>
    </row>
    <row r="8" spans="1:8" s="538" customFormat="1" ht="15" customHeight="1" x14ac:dyDescent="0.3">
      <c r="A8" s="629">
        <v>5</v>
      </c>
      <c r="B8" s="142">
        <f>_xlfn.XLOOKUP(A8,AEP[Control Number],AEP[Activity Category])</f>
        <v>0</v>
      </c>
      <c r="C8" s="674">
        <f>_xlfn.XLOOKUP(A8,AEP[Control Number],AEP[Activity Type/Name])</f>
        <v>0</v>
      </c>
      <c r="D8" s="590">
        <f>_xlfn.XLOOKUP(A8,AEP[Control Number],AEP[Funding Type 
(CCQ 2, CCQ Mentor, CQF, Other)])</f>
        <v>0</v>
      </c>
      <c r="E8" s="272"/>
      <c r="F8" s="272"/>
      <c r="G8" s="272"/>
      <c r="H8" s="539"/>
    </row>
    <row r="9" spans="1:8" s="540" customFormat="1" ht="15" customHeight="1" x14ac:dyDescent="0.3">
      <c r="A9" s="629">
        <v>6</v>
      </c>
      <c r="B9" s="142">
        <f>_xlfn.XLOOKUP(A9,AEP[Control Number],AEP[Activity Category])</f>
        <v>0</v>
      </c>
      <c r="C9" s="674">
        <f>_xlfn.XLOOKUP(A9,AEP[Control Number],AEP[Activity Type/Name])</f>
        <v>0</v>
      </c>
      <c r="D9" s="590">
        <f>_xlfn.XLOOKUP(A9,AEP[Control Number],AEP[Funding Type 
(CCQ 2, CCQ Mentor, CQF, Other)])</f>
        <v>0</v>
      </c>
      <c r="E9" s="675"/>
      <c r="F9" s="675"/>
      <c r="G9" s="675"/>
      <c r="H9" s="537"/>
    </row>
    <row r="10" spans="1:8" s="540" customFormat="1" ht="15" customHeight="1" x14ac:dyDescent="0.4">
      <c r="A10" s="629">
        <v>7</v>
      </c>
      <c r="B10" s="142">
        <f>_xlfn.XLOOKUP(A10,AEP[Control Number],AEP[Activity Category])</f>
        <v>0</v>
      </c>
      <c r="C10" s="674">
        <f>_xlfn.XLOOKUP(A10,AEP[Control Number],AEP[Activity Type/Name])</f>
        <v>0</v>
      </c>
      <c r="D10" s="590">
        <f>_xlfn.XLOOKUP(A10,AEP[Control Number],AEP[Funding Type 
(CCQ 2, CCQ Mentor, CQF, Other)])</f>
        <v>0</v>
      </c>
      <c r="E10" s="541"/>
      <c r="F10" s="541"/>
      <c r="G10" s="542"/>
      <c r="H10" s="537"/>
    </row>
    <row r="11" spans="1:8" s="142" customFormat="1" ht="15" customHeight="1" x14ac:dyDescent="0.3">
      <c r="A11" s="629">
        <v>8</v>
      </c>
      <c r="B11" s="142">
        <f>_xlfn.XLOOKUP(A11,AEP[Control Number],AEP[Activity Category])</f>
        <v>0</v>
      </c>
      <c r="C11" s="674">
        <f>_xlfn.XLOOKUP(A11,AEP[Control Number],AEP[Activity Type/Name])</f>
        <v>0</v>
      </c>
      <c r="D11" s="590">
        <f>_xlfn.XLOOKUP(A11,AEP[Control Number],AEP[Funding Type 
(CCQ 2, CCQ Mentor, CQF, Other)])</f>
        <v>0</v>
      </c>
      <c r="E11" s="532"/>
      <c r="F11" s="532"/>
      <c r="G11" s="532"/>
      <c r="H11" s="543"/>
    </row>
    <row r="12" spans="1:8" s="145" customFormat="1" ht="15" customHeight="1" x14ac:dyDescent="0.3">
      <c r="A12" s="629">
        <v>9</v>
      </c>
      <c r="B12" s="142">
        <f>_xlfn.XLOOKUP(A12,AEP[Control Number],AEP[Activity Category])</f>
        <v>0</v>
      </c>
      <c r="C12" s="674">
        <f>_xlfn.XLOOKUP(A12,AEP[Control Number],AEP[Activity Type/Name])</f>
        <v>0</v>
      </c>
      <c r="D12" s="590">
        <f>_xlfn.XLOOKUP(A12,AEP[Control Number],AEP[Funding Type 
(CCQ 2, CCQ Mentor, CQF, Other)])</f>
        <v>0</v>
      </c>
      <c r="E12" s="674"/>
      <c r="F12" s="674"/>
      <c r="G12" s="533"/>
      <c r="H12" s="537"/>
    </row>
    <row r="13" spans="1:8" s="544" customFormat="1" ht="15" customHeight="1" x14ac:dyDescent="0.3">
      <c r="A13" s="629">
        <v>10</v>
      </c>
      <c r="B13" s="142">
        <f>_xlfn.XLOOKUP(A13,AEP[Control Number],AEP[Activity Category])</f>
        <v>0</v>
      </c>
      <c r="C13" s="674">
        <f>_xlfn.XLOOKUP(A13,AEP[Control Number],AEP[Activity Type/Name])</f>
        <v>0</v>
      </c>
      <c r="D13" s="590">
        <f>_xlfn.XLOOKUP(A13,AEP[Control Number],AEP[Funding Type 
(CCQ 2, CCQ Mentor, CQF, Other)])</f>
        <v>0</v>
      </c>
      <c r="E13" s="674"/>
      <c r="F13" s="674"/>
      <c r="G13" s="533"/>
      <c r="H13" s="539"/>
    </row>
    <row r="14" spans="1:8" s="145" customFormat="1" ht="15" customHeight="1" x14ac:dyDescent="0.3">
      <c r="A14" s="629">
        <v>11</v>
      </c>
      <c r="B14" s="142">
        <f>_xlfn.XLOOKUP(A14,AEP[Control Number],AEP[Activity Category])</f>
        <v>0</v>
      </c>
      <c r="C14" s="674">
        <f>_xlfn.XLOOKUP(A14,AEP[Control Number],AEP[Activity Type/Name])</f>
        <v>0</v>
      </c>
      <c r="D14" s="590">
        <f>_xlfn.XLOOKUP(A14,AEP[Control Number],AEP[Funding Type 
(CCQ 2, CCQ Mentor, CQF, Other)])</f>
        <v>0</v>
      </c>
      <c r="E14" s="674"/>
      <c r="F14" s="674"/>
      <c r="G14" s="533"/>
      <c r="H14" s="537"/>
    </row>
    <row r="15" spans="1:8" s="145" customFormat="1" ht="15" customHeight="1" x14ac:dyDescent="0.3">
      <c r="A15" s="629">
        <v>12</v>
      </c>
      <c r="B15" s="142">
        <f>_xlfn.XLOOKUP(A15,AEP[Control Number],AEP[Activity Category])</f>
        <v>0</v>
      </c>
      <c r="C15" s="674">
        <f>_xlfn.XLOOKUP(A15,AEP[Control Number],AEP[Activity Type/Name])</f>
        <v>0</v>
      </c>
      <c r="D15" s="590">
        <f>_xlfn.XLOOKUP(A15,AEP[Control Number],AEP[Funding Type 
(CCQ 2, CCQ Mentor, CQF, Other)])</f>
        <v>0</v>
      </c>
      <c r="E15" s="674"/>
      <c r="F15" s="674"/>
      <c r="G15" s="533"/>
      <c r="H15" s="537"/>
    </row>
    <row r="16" spans="1:8" s="145" customFormat="1" ht="15" customHeight="1" x14ac:dyDescent="0.3">
      <c r="A16" s="629">
        <v>13</v>
      </c>
      <c r="B16" s="142">
        <f>_xlfn.XLOOKUP(A16,AEP[Control Number],AEP[Activity Category])</f>
        <v>0</v>
      </c>
      <c r="C16" s="674">
        <f>_xlfn.XLOOKUP(A16,AEP[Control Number],AEP[Activity Type/Name])</f>
        <v>0</v>
      </c>
      <c r="D16" s="590">
        <f>_xlfn.XLOOKUP(A16,AEP[Control Number],AEP[Funding Type 
(CCQ 2, CCQ Mentor, CQF, Other)])</f>
        <v>0</v>
      </c>
      <c r="E16" s="272"/>
      <c r="F16" s="272"/>
      <c r="G16" s="272"/>
      <c r="H16" s="537"/>
    </row>
    <row r="17" spans="1:8" s="145" customFormat="1" ht="15" customHeight="1" x14ac:dyDescent="0.3">
      <c r="A17" s="629">
        <v>14</v>
      </c>
      <c r="B17" s="142">
        <f>_xlfn.XLOOKUP(A17,AEP[Control Number],AEP[Activity Category])</f>
        <v>0</v>
      </c>
      <c r="C17" s="674">
        <f>_xlfn.XLOOKUP(A17,AEP[Control Number],AEP[Activity Type/Name])</f>
        <v>0</v>
      </c>
      <c r="D17" s="590">
        <f>_xlfn.XLOOKUP(A17,AEP[Control Number],AEP[Funding Type 
(CCQ 2, CCQ Mentor, CQF, Other)])</f>
        <v>0</v>
      </c>
      <c r="E17" s="675"/>
      <c r="F17" s="675"/>
      <c r="G17" s="675"/>
      <c r="H17" s="537"/>
    </row>
    <row r="18" spans="1:8" s="545" customFormat="1" ht="15" customHeight="1" x14ac:dyDescent="0.4">
      <c r="A18" s="629">
        <v>15</v>
      </c>
      <c r="B18" s="142">
        <f>_xlfn.XLOOKUP(A18,AEP[Control Number],AEP[Activity Category])</f>
        <v>0</v>
      </c>
      <c r="C18" s="674">
        <f>_xlfn.XLOOKUP(A18,AEP[Control Number],AEP[Activity Type/Name])</f>
        <v>0</v>
      </c>
      <c r="D18" s="590">
        <f>_xlfn.XLOOKUP(A18,AEP[Control Number],AEP[Funding Type 
(CCQ 2, CCQ Mentor, CQF, Other)])</f>
        <v>0</v>
      </c>
      <c r="E18" s="541"/>
      <c r="F18" s="541"/>
      <c r="G18" s="542"/>
      <c r="H18" s="543"/>
    </row>
    <row r="19" spans="1:8" s="540" customFormat="1" ht="15" customHeight="1" x14ac:dyDescent="0.3">
      <c r="A19" s="629">
        <v>16</v>
      </c>
      <c r="B19" s="142">
        <f>_xlfn.XLOOKUP(A19,AEP[Control Number],AEP[Activity Category])</f>
        <v>0</v>
      </c>
      <c r="C19" s="674">
        <f>_xlfn.XLOOKUP(A19,AEP[Control Number],AEP[Activity Type/Name])</f>
        <v>0</v>
      </c>
      <c r="D19" s="590">
        <f>_xlfn.XLOOKUP(A19,AEP[Control Number],AEP[Funding Type 
(CCQ 2, CCQ Mentor, CQF, Other)])</f>
        <v>0</v>
      </c>
      <c r="E19" s="532"/>
      <c r="F19" s="532"/>
      <c r="G19" s="532"/>
      <c r="H19" s="537"/>
    </row>
    <row r="20" spans="1:8" s="544" customFormat="1" ht="15" customHeight="1" x14ac:dyDescent="0.3">
      <c r="A20" s="629">
        <v>17</v>
      </c>
      <c r="B20" s="142">
        <f>_xlfn.XLOOKUP(A20,AEP[Control Number],AEP[Activity Category])</f>
        <v>0</v>
      </c>
      <c r="C20" s="674">
        <f>_xlfn.XLOOKUP(A20,AEP[Control Number],AEP[Activity Type/Name])</f>
        <v>0</v>
      </c>
      <c r="D20" s="590">
        <f>_xlfn.XLOOKUP(A20,AEP[Control Number],AEP[Funding Type 
(CCQ 2, CCQ Mentor, CQF, Other)])</f>
        <v>0</v>
      </c>
      <c r="E20" s="674"/>
      <c r="F20" s="674"/>
      <c r="G20" s="533"/>
      <c r="H20" s="539"/>
    </row>
    <row r="21" spans="1:8" s="145" customFormat="1" ht="15" customHeight="1" x14ac:dyDescent="0.3">
      <c r="A21" s="629">
        <v>18</v>
      </c>
      <c r="B21" s="142">
        <f>_xlfn.XLOOKUP(A21,AEP[Control Number],AEP[Activity Category])</f>
        <v>0</v>
      </c>
      <c r="C21" s="674">
        <f>_xlfn.XLOOKUP(A21,AEP[Control Number],AEP[Activity Type/Name])</f>
        <v>0</v>
      </c>
      <c r="D21" s="590">
        <f>_xlfn.XLOOKUP(A21,AEP[Control Number],AEP[Funding Type 
(CCQ 2, CCQ Mentor, CQF, Other)])</f>
        <v>0</v>
      </c>
      <c r="E21" s="674"/>
      <c r="F21" s="674"/>
      <c r="G21" s="534"/>
      <c r="H21" s="537"/>
    </row>
    <row r="22" spans="1:8" s="145" customFormat="1" ht="15" customHeight="1" x14ac:dyDescent="0.3">
      <c r="A22" s="629">
        <v>19</v>
      </c>
      <c r="B22" s="142">
        <f>_xlfn.XLOOKUP(A22,AEP[Control Number],AEP[Activity Category])</f>
        <v>0</v>
      </c>
      <c r="C22" s="674">
        <f>_xlfn.XLOOKUP(A22,AEP[Control Number],AEP[Activity Type/Name])</f>
        <v>0</v>
      </c>
      <c r="D22" s="590">
        <f>_xlfn.XLOOKUP(A22,AEP[Control Number],AEP[Funding Type 
(CCQ 2, CCQ Mentor, CQF, Other)])</f>
        <v>0</v>
      </c>
      <c r="E22" s="674"/>
      <c r="F22" s="674"/>
      <c r="G22" s="535"/>
      <c r="H22" s="537"/>
    </row>
    <row r="23" spans="1:8" s="544" customFormat="1" ht="15" customHeight="1" x14ac:dyDescent="0.3">
      <c r="A23" s="629">
        <v>20</v>
      </c>
      <c r="B23" s="142">
        <f>_xlfn.XLOOKUP(A23,AEP[Control Number],AEP[Activity Category])</f>
        <v>0</v>
      </c>
      <c r="C23" s="674">
        <f>_xlfn.XLOOKUP(A23,AEP[Control Number],AEP[Activity Type/Name])</f>
        <v>0</v>
      </c>
      <c r="D23" s="590">
        <f>_xlfn.XLOOKUP(A23,AEP[Control Number],AEP[Funding Type 
(CCQ 2, CCQ Mentor, CQF, Other)])</f>
        <v>0</v>
      </c>
      <c r="E23" s="674"/>
      <c r="F23" s="674"/>
      <c r="G23" s="534"/>
      <c r="H23" s="539"/>
    </row>
    <row r="24" spans="1:8" s="145" customFormat="1" ht="15" customHeight="1" x14ac:dyDescent="0.3">
      <c r="A24" s="629">
        <v>21</v>
      </c>
      <c r="B24" s="142">
        <f>_xlfn.XLOOKUP(A24,AEP[Control Number],AEP[Activity Category])</f>
        <v>0</v>
      </c>
      <c r="C24" s="674">
        <f>_xlfn.XLOOKUP(A24,AEP[Control Number],AEP[Activity Type/Name])</f>
        <v>0</v>
      </c>
      <c r="D24" s="590">
        <f>_xlfn.XLOOKUP(A24,AEP[Control Number],AEP[Funding Type 
(CCQ 2, CCQ Mentor, CQF, Other)])</f>
        <v>0</v>
      </c>
      <c r="E24" s="272"/>
      <c r="F24" s="272"/>
      <c r="G24" s="272"/>
      <c r="H24" s="537"/>
    </row>
    <row r="25" spans="1:8" s="145" customFormat="1" ht="15" customHeight="1" x14ac:dyDescent="0.3">
      <c r="A25" s="629">
        <v>22</v>
      </c>
      <c r="B25" s="142">
        <f>_xlfn.XLOOKUP(A25,AEP[Control Number],AEP[Activity Category])</f>
        <v>0</v>
      </c>
      <c r="C25" s="674">
        <f>_xlfn.XLOOKUP(A25,AEP[Control Number],AEP[Activity Type/Name])</f>
        <v>0</v>
      </c>
      <c r="D25" s="590">
        <f>_xlfn.XLOOKUP(A25,AEP[Control Number],AEP[Funding Type 
(CCQ 2, CCQ Mentor, CQF, Other)])</f>
        <v>0</v>
      </c>
      <c r="E25" s="675"/>
      <c r="F25" s="675"/>
      <c r="G25" s="675"/>
      <c r="H25" s="537"/>
    </row>
    <row r="26" spans="1:8" s="142" customFormat="1" ht="15" customHeight="1" x14ac:dyDescent="0.4">
      <c r="A26" s="629">
        <v>23</v>
      </c>
      <c r="B26" s="142">
        <f>_xlfn.XLOOKUP(A26,AEP[Control Number],AEP[Activity Category])</f>
        <v>0</v>
      </c>
      <c r="C26" s="674">
        <f>_xlfn.XLOOKUP(A26,AEP[Control Number],AEP[Activity Type/Name])</f>
        <v>0</v>
      </c>
      <c r="D26" s="590">
        <f>_xlfn.XLOOKUP(A26,AEP[Control Number],AEP[Funding Type 
(CCQ 2, CCQ Mentor, CQF, Other)])</f>
        <v>0</v>
      </c>
      <c r="E26" s="541"/>
      <c r="F26" s="541"/>
      <c r="G26" s="542"/>
      <c r="H26" s="543"/>
    </row>
    <row r="27" spans="1:8" s="540" customFormat="1" ht="15" customHeight="1" x14ac:dyDescent="0.3">
      <c r="A27" s="629">
        <v>24</v>
      </c>
      <c r="B27" s="142">
        <f>_xlfn.XLOOKUP(A27,AEP[Control Number],AEP[Activity Category])</f>
        <v>0</v>
      </c>
      <c r="C27" s="674">
        <f>_xlfn.XLOOKUP(A27,AEP[Control Number],AEP[Activity Type/Name])</f>
        <v>0</v>
      </c>
      <c r="D27" s="590">
        <f>_xlfn.XLOOKUP(A27,AEP[Control Number],AEP[Funding Type 
(CCQ 2, CCQ Mentor, CQF, Other)])</f>
        <v>0</v>
      </c>
      <c r="E27" s="532"/>
      <c r="F27" s="532"/>
      <c r="G27" s="532"/>
      <c r="H27" s="537"/>
    </row>
    <row r="28" spans="1:8" s="540" customFormat="1" ht="15" customHeight="1" x14ac:dyDescent="0.3">
      <c r="A28" s="629">
        <v>25</v>
      </c>
      <c r="B28" s="142">
        <f>_xlfn.XLOOKUP(A28,AEP[Control Number],AEP[Activity Category])</f>
        <v>0</v>
      </c>
      <c r="C28" s="674">
        <f>_xlfn.XLOOKUP(A28,AEP[Control Number],AEP[Activity Type/Name])</f>
        <v>0</v>
      </c>
      <c r="D28" s="590">
        <f>_xlfn.XLOOKUP(A28,AEP[Control Number],AEP[Funding Type 
(CCQ 2, CCQ Mentor, CQF, Other)])</f>
        <v>0</v>
      </c>
      <c r="E28" s="674"/>
      <c r="F28" s="674"/>
      <c r="G28" s="533"/>
      <c r="H28" s="537"/>
    </row>
    <row r="29" spans="1:8" s="540" customFormat="1" ht="15" customHeight="1" x14ac:dyDescent="0.3">
      <c r="A29" s="629">
        <v>26</v>
      </c>
      <c r="B29" s="142">
        <f>_xlfn.XLOOKUP(A29,AEP[Control Number],AEP[Activity Category])</f>
        <v>0</v>
      </c>
      <c r="C29" s="674">
        <f>_xlfn.XLOOKUP(A29,AEP[Control Number],AEP[Activity Type/Name])</f>
        <v>0</v>
      </c>
      <c r="D29" s="590">
        <f>_xlfn.XLOOKUP(A29,AEP[Control Number],AEP[Funding Type 
(CCQ 2, CCQ Mentor, CQF, Other)])</f>
        <v>0</v>
      </c>
      <c r="E29" s="674"/>
      <c r="F29" s="674"/>
      <c r="G29" s="533"/>
      <c r="H29" s="537"/>
    </row>
    <row r="30" spans="1:8" s="540" customFormat="1" ht="15" customHeight="1" x14ac:dyDescent="0.3">
      <c r="A30" s="629">
        <v>27</v>
      </c>
      <c r="B30" s="142">
        <f>_xlfn.XLOOKUP(A30,AEP[Control Number],AEP[Activity Category])</f>
        <v>0</v>
      </c>
      <c r="C30" s="674">
        <f>_xlfn.XLOOKUP(A30,AEP[Control Number],AEP[Activity Type/Name])</f>
        <v>0</v>
      </c>
      <c r="D30" s="590">
        <f>_xlfn.XLOOKUP(A30,AEP[Control Number],AEP[Funding Type 
(CCQ 2, CCQ Mentor, CQF, Other)])</f>
        <v>0</v>
      </c>
      <c r="E30" s="674"/>
      <c r="F30" s="674"/>
      <c r="G30" s="533"/>
      <c r="H30" s="537"/>
    </row>
    <row r="31" spans="1:8" s="540" customFormat="1" ht="15" customHeight="1" x14ac:dyDescent="0.3">
      <c r="A31" s="629">
        <v>28</v>
      </c>
      <c r="B31" s="142">
        <f>_xlfn.XLOOKUP(A31,AEP[Control Number],AEP[Activity Category])</f>
        <v>0</v>
      </c>
      <c r="C31" s="674">
        <f>_xlfn.XLOOKUP(A31,AEP[Control Number],AEP[Activity Type/Name])</f>
        <v>0</v>
      </c>
      <c r="D31" s="590">
        <f>_xlfn.XLOOKUP(A31,AEP[Control Number],AEP[Funding Type 
(CCQ 2, CCQ Mentor, CQF, Other)])</f>
        <v>0</v>
      </c>
      <c r="E31" s="674"/>
      <c r="F31" s="674"/>
      <c r="G31" s="533"/>
      <c r="H31" s="537"/>
    </row>
    <row r="32" spans="1:8" s="540" customFormat="1" ht="15" customHeight="1" x14ac:dyDescent="0.3">
      <c r="A32" s="629">
        <v>29</v>
      </c>
      <c r="B32" s="142">
        <f>_xlfn.XLOOKUP(A32,AEP[Control Number],AEP[Activity Category])</f>
        <v>0</v>
      </c>
      <c r="C32" s="674">
        <f>_xlfn.XLOOKUP(A32,AEP[Control Number],AEP[Activity Type/Name])</f>
        <v>0</v>
      </c>
      <c r="D32" s="590">
        <f>_xlfn.XLOOKUP(A32,AEP[Control Number],AEP[Funding Type 
(CCQ 2, CCQ Mentor, CQF, Other)])</f>
        <v>0</v>
      </c>
      <c r="E32" s="272"/>
      <c r="F32" s="272"/>
      <c r="G32" s="272"/>
      <c r="H32" s="537"/>
    </row>
    <row r="33" spans="1:9" s="142" customFormat="1" ht="15" customHeight="1" x14ac:dyDescent="0.3">
      <c r="A33" s="629">
        <v>30</v>
      </c>
      <c r="B33" s="142">
        <f>_xlfn.XLOOKUP(A33,AEP[Control Number],AEP[Activity Category])</f>
        <v>0</v>
      </c>
      <c r="C33" s="674">
        <f>_xlfn.XLOOKUP(A33,AEP[Control Number],AEP[Activity Type/Name])</f>
        <v>0</v>
      </c>
      <c r="D33" s="590">
        <f>_xlfn.XLOOKUP(A33,AEP[Control Number],AEP[Funding Type 
(CCQ 2, CCQ Mentor, CQF, Other)])</f>
        <v>0</v>
      </c>
      <c r="E33" s="675"/>
      <c r="F33" s="675"/>
      <c r="G33" s="675"/>
      <c r="H33" s="537"/>
    </row>
    <row r="34" spans="1:9" s="142" customFormat="1" ht="15" customHeight="1" x14ac:dyDescent="0.4">
      <c r="A34" s="629">
        <v>31</v>
      </c>
      <c r="B34" s="142">
        <f>_xlfn.XLOOKUP(A34,AEP[Control Number],AEP[Activity Category])</f>
        <v>0</v>
      </c>
      <c r="C34" s="674">
        <f>_xlfn.XLOOKUP(A34,AEP[Control Number],AEP[Activity Type/Name])</f>
        <v>0</v>
      </c>
      <c r="D34" s="590">
        <f>_xlfn.XLOOKUP(A34,AEP[Control Number],AEP[Funding Type 
(CCQ 2, CCQ Mentor, CQF, Other)])</f>
        <v>0</v>
      </c>
      <c r="E34" s="541"/>
      <c r="F34" s="541"/>
      <c r="G34" s="542"/>
      <c r="H34" s="543"/>
      <c r="I34" s="145"/>
    </row>
    <row r="35" spans="1:9" s="145" customFormat="1" ht="15" customHeight="1" x14ac:dyDescent="0.3">
      <c r="A35" s="629">
        <v>32</v>
      </c>
      <c r="B35" s="142">
        <f>_xlfn.XLOOKUP(A35,AEP[Control Number],AEP[Activity Category])</f>
        <v>0</v>
      </c>
      <c r="C35" s="674">
        <f>_xlfn.XLOOKUP(A35,AEP[Control Number],AEP[Activity Type/Name])</f>
        <v>0</v>
      </c>
      <c r="D35" s="590">
        <f>_xlfn.XLOOKUP(A35,AEP[Control Number],AEP[Funding Type 
(CCQ 2, CCQ Mentor, CQF, Other)])</f>
        <v>0</v>
      </c>
      <c r="E35" s="532"/>
      <c r="F35" s="532"/>
      <c r="G35" s="532"/>
      <c r="H35" s="537"/>
    </row>
    <row r="36" spans="1:9" s="145" customFormat="1" ht="15" customHeight="1" x14ac:dyDescent="0.3">
      <c r="A36" s="629">
        <v>33</v>
      </c>
      <c r="B36" s="142">
        <f>_xlfn.XLOOKUP(A36,AEP[Control Number],AEP[Activity Category])</f>
        <v>0</v>
      </c>
      <c r="C36" s="674">
        <f>_xlfn.XLOOKUP(A36,AEP[Control Number],AEP[Activity Type/Name])</f>
        <v>0</v>
      </c>
      <c r="D36" s="590">
        <f>_xlfn.XLOOKUP(A36,AEP[Control Number],AEP[Funding Type 
(CCQ 2, CCQ Mentor, CQF, Other)])</f>
        <v>0</v>
      </c>
      <c r="E36" s="674"/>
      <c r="F36" s="674"/>
      <c r="G36" s="533"/>
      <c r="H36" s="537"/>
    </row>
    <row r="37" spans="1:9" s="145" customFormat="1" ht="15" customHeight="1" x14ac:dyDescent="0.3">
      <c r="A37" s="629">
        <v>34</v>
      </c>
      <c r="B37" s="142">
        <f>_xlfn.XLOOKUP(A37,AEP[Control Number],AEP[Activity Category])</f>
        <v>0</v>
      </c>
      <c r="C37" s="674">
        <f>_xlfn.XLOOKUP(A37,AEP[Control Number],AEP[Activity Type/Name])</f>
        <v>0</v>
      </c>
      <c r="D37" s="590">
        <f>_xlfn.XLOOKUP(A37,AEP[Control Number],AEP[Funding Type 
(CCQ 2, CCQ Mentor, CQF, Other)])</f>
        <v>0</v>
      </c>
      <c r="E37" s="674"/>
      <c r="F37" s="674"/>
      <c r="G37" s="533"/>
      <c r="H37" s="537"/>
    </row>
    <row r="38" spans="1:9" s="145" customFormat="1" ht="15" customHeight="1" x14ac:dyDescent="0.3">
      <c r="A38" s="629">
        <v>35</v>
      </c>
      <c r="B38" s="142">
        <f>_xlfn.XLOOKUP(A38,AEP[Control Number],AEP[Activity Category])</f>
        <v>0</v>
      </c>
      <c r="C38" s="674">
        <f>_xlfn.XLOOKUP(A38,AEP[Control Number],AEP[Activity Type/Name])</f>
        <v>0</v>
      </c>
      <c r="D38" s="590">
        <f>_xlfn.XLOOKUP(A38,AEP[Control Number],AEP[Funding Type 
(CCQ 2, CCQ Mentor, CQF, Other)])</f>
        <v>0</v>
      </c>
      <c r="E38" s="674"/>
      <c r="F38" s="674"/>
      <c r="G38" s="533"/>
      <c r="H38" s="537"/>
    </row>
    <row r="39" spans="1:9" s="145" customFormat="1" ht="15" customHeight="1" x14ac:dyDescent="0.3">
      <c r="A39" s="629">
        <v>36</v>
      </c>
      <c r="B39" s="142">
        <f>_xlfn.XLOOKUP(A39,AEP[Control Number],AEP[Activity Category])</f>
        <v>0</v>
      </c>
      <c r="C39" s="674">
        <f>_xlfn.XLOOKUP(A39,AEP[Control Number],AEP[Activity Type/Name])</f>
        <v>0</v>
      </c>
      <c r="D39" s="590">
        <f>_xlfn.XLOOKUP(A39,AEP[Control Number],AEP[Funding Type 
(CCQ 2, CCQ Mentor, CQF, Other)])</f>
        <v>0</v>
      </c>
      <c r="E39" s="674"/>
      <c r="F39" s="674"/>
      <c r="G39" s="533"/>
      <c r="H39" s="537"/>
    </row>
    <row r="40" spans="1:9" s="145" customFormat="1" ht="15" customHeight="1" x14ac:dyDescent="0.3">
      <c r="A40" s="629">
        <v>37</v>
      </c>
      <c r="B40" s="142">
        <f>_xlfn.XLOOKUP(A40,AEP[Control Number],AEP[Activity Category])</f>
        <v>0</v>
      </c>
      <c r="C40" s="674">
        <f>_xlfn.XLOOKUP(A40,AEP[Control Number],AEP[Activity Type/Name])</f>
        <v>0</v>
      </c>
      <c r="D40" s="590">
        <f>_xlfn.XLOOKUP(A40,AEP[Control Number],AEP[Funding Type 
(CCQ 2, CCQ Mentor, CQF, Other)])</f>
        <v>0</v>
      </c>
      <c r="E40" s="272"/>
      <c r="F40" s="272"/>
      <c r="G40" s="272"/>
      <c r="H40" s="537"/>
    </row>
    <row r="41" spans="1:9" s="540" customFormat="1" ht="15" customHeight="1" x14ac:dyDescent="0.3">
      <c r="A41" s="629">
        <v>38</v>
      </c>
      <c r="B41" s="142">
        <f>_xlfn.XLOOKUP(A41,AEP[Control Number],AEP[Activity Category])</f>
        <v>0</v>
      </c>
      <c r="C41" s="674">
        <f>_xlfn.XLOOKUP(A41,AEP[Control Number],AEP[Activity Type/Name])</f>
        <v>0</v>
      </c>
      <c r="D41" s="590">
        <f>_xlfn.XLOOKUP(A41,AEP[Control Number],AEP[Funding Type 
(CCQ 2, CCQ Mentor, CQF, Other)])</f>
        <v>0</v>
      </c>
      <c r="E41" s="675"/>
      <c r="F41" s="675"/>
      <c r="G41" s="675"/>
      <c r="H41" s="537"/>
    </row>
    <row r="42" spans="1:9" s="545" customFormat="1" ht="15" customHeight="1" x14ac:dyDescent="0.4">
      <c r="A42" s="629">
        <v>39</v>
      </c>
      <c r="B42" s="142">
        <f>_xlfn.XLOOKUP(A42,AEP[Control Number],AEP[Activity Category])</f>
        <v>0</v>
      </c>
      <c r="C42" s="674">
        <f>_xlfn.XLOOKUP(A42,AEP[Control Number],AEP[Activity Type/Name])</f>
        <v>0</v>
      </c>
      <c r="D42" s="590">
        <f>_xlfn.XLOOKUP(A42,AEP[Control Number],AEP[Funding Type 
(CCQ 2, CCQ Mentor, CQF, Other)])</f>
        <v>0</v>
      </c>
      <c r="E42" s="541"/>
      <c r="F42" s="541"/>
      <c r="G42" s="542"/>
      <c r="H42" s="543"/>
    </row>
    <row r="43" spans="1:9" s="142" customFormat="1" ht="15" customHeight="1" x14ac:dyDescent="0.3">
      <c r="A43" s="629">
        <v>40</v>
      </c>
      <c r="B43" s="142">
        <f>_xlfn.XLOOKUP(A43,AEP[Control Number],AEP[Activity Category])</f>
        <v>0</v>
      </c>
      <c r="C43" s="674">
        <f>_xlfn.XLOOKUP(A43,AEP[Control Number],AEP[Activity Type/Name])</f>
        <v>0</v>
      </c>
      <c r="D43" s="590">
        <f>_xlfn.XLOOKUP(A43,AEP[Control Number],AEP[Funding Type 
(CCQ 2, CCQ Mentor, CQF, Other)])</f>
        <v>0</v>
      </c>
      <c r="E43" s="532"/>
      <c r="F43" s="532"/>
      <c r="G43" s="532"/>
      <c r="H43" s="537"/>
      <c r="I43" s="145"/>
    </row>
    <row r="44" spans="1:9" s="145" customFormat="1" ht="15" customHeight="1" x14ac:dyDescent="0.3">
      <c r="A44" s="629">
        <v>41</v>
      </c>
      <c r="B44" s="142">
        <f>_xlfn.XLOOKUP(A44,AEP[Control Number],AEP[Activity Category])</f>
        <v>0</v>
      </c>
      <c r="C44" s="674">
        <f>_xlfn.XLOOKUP(A44,AEP[Control Number],AEP[Activity Type/Name])</f>
        <v>0</v>
      </c>
      <c r="D44" s="590">
        <f>_xlfn.XLOOKUP(A44,AEP[Control Number],AEP[Funding Type 
(CCQ 2, CCQ Mentor, CQF, Other)])</f>
        <v>0</v>
      </c>
      <c r="E44" s="674"/>
      <c r="F44" s="674"/>
      <c r="G44" s="533"/>
      <c r="H44" s="537"/>
    </row>
    <row r="45" spans="1:9" s="145" customFormat="1" ht="15" customHeight="1" x14ac:dyDescent="0.3">
      <c r="A45" s="629">
        <v>42</v>
      </c>
      <c r="B45" s="142">
        <f>_xlfn.XLOOKUP(A45,AEP[Control Number],AEP[Activity Category])</f>
        <v>0</v>
      </c>
      <c r="C45" s="674">
        <f>_xlfn.XLOOKUP(A45,AEP[Control Number],AEP[Activity Type/Name])</f>
        <v>0</v>
      </c>
      <c r="D45" s="590">
        <f>_xlfn.XLOOKUP(A45,AEP[Control Number],AEP[Funding Type 
(CCQ 2, CCQ Mentor, CQF, Other)])</f>
        <v>0</v>
      </c>
      <c r="E45" s="674"/>
      <c r="F45" s="674"/>
      <c r="G45" s="533"/>
      <c r="H45" s="537"/>
    </row>
    <row r="46" spans="1:9" s="145" customFormat="1" ht="15" customHeight="1" x14ac:dyDescent="0.3">
      <c r="A46" s="629">
        <v>43</v>
      </c>
      <c r="B46" s="142">
        <f>_xlfn.XLOOKUP(A46,AEP[Control Number],AEP[Activity Category])</f>
        <v>0</v>
      </c>
      <c r="C46" s="674">
        <f>_xlfn.XLOOKUP(A46,AEP[Control Number],AEP[Activity Type/Name])</f>
        <v>0</v>
      </c>
      <c r="D46" s="590">
        <f>_xlfn.XLOOKUP(A46,AEP[Control Number],AEP[Funding Type 
(CCQ 2, CCQ Mentor, CQF, Other)])</f>
        <v>0</v>
      </c>
      <c r="E46" s="674"/>
      <c r="F46" s="674"/>
      <c r="G46" s="533"/>
      <c r="H46" s="537"/>
    </row>
    <row r="47" spans="1:9" s="544" customFormat="1" ht="15" customHeight="1" x14ac:dyDescent="0.3">
      <c r="A47" s="629">
        <v>44</v>
      </c>
      <c r="B47" s="142">
        <f>_xlfn.XLOOKUP(A47,AEP[Control Number],AEP[Activity Category])</f>
        <v>0</v>
      </c>
      <c r="C47" s="674">
        <f>_xlfn.XLOOKUP(A47,AEP[Control Number],AEP[Activity Type/Name])</f>
        <v>0</v>
      </c>
      <c r="D47" s="590">
        <f>_xlfn.XLOOKUP(A47,AEP[Control Number],AEP[Funding Type 
(CCQ 2, CCQ Mentor, CQF, Other)])</f>
        <v>0</v>
      </c>
      <c r="E47" s="674"/>
      <c r="F47" s="674"/>
      <c r="G47" s="536"/>
      <c r="H47" s="539"/>
      <c r="I47" s="145"/>
    </row>
    <row r="48" spans="1:9" s="145" customFormat="1" ht="15" customHeight="1" x14ac:dyDescent="0.3">
      <c r="A48" s="629">
        <v>45</v>
      </c>
      <c r="B48" s="142">
        <f>_xlfn.XLOOKUP(A48,AEP[Control Number],AEP[Activity Category])</f>
        <v>0</v>
      </c>
      <c r="C48" s="674">
        <f>_xlfn.XLOOKUP(A48,AEP[Control Number],AEP[Activity Type/Name])</f>
        <v>0</v>
      </c>
      <c r="D48" s="590">
        <f>_xlfn.XLOOKUP(A48,AEP[Control Number],AEP[Funding Type 
(CCQ 2, CCQ Mentor, CQF, Other)])</f>
        <v>0</v>
      </c>
      <c r="E48" s="272"/>
      <c r="F48" s="272"/>
      <c r="G48" s="272"/>
      <c r="H48" s="537"/>
    </row>
    <row r="49" spans="1:9" s="145" customFormat="1" ht="15" customHeight="1" x14ac:dyDescent="0.3">
      <c r="A49" s="629">
        <v>46</v>
      </c>
      <c r="B49" s="142">
        <f>_xlfn.XLOOKUP(A49,AEP[Control Number],AEP[Activity Category])</f>
        <v>0</v>
      </c>
      <c r="C49" s="674">
        <f>_xlfn.XLOOKUP(A49,AEP[Control Number],AEP[Activity Type/Name])</f>
        <v>0</v>
      </c>
      <c r="D49" s="590">
        <f>_xlfn.XLOOKUP(A49,AEP[Control Number],AEP[Funding Type 
(CCQ 2, CCQ Mentor, CQF, Other)])</f>
        <v>0</v>
      </c>
      <c r="E49" s="675"/>
      <c r="F49" s="675"/>
      <c r="G49" s="675"/>
      <c r="H49" s="537"/>
    </row>
    <row r="50" spans="1:9" s="142" customFormat="1" ht="15" customHeight="1" x14ac:dyDescent="0.4">
      <c r="A50" s="629">
        <v>47</v>
      </c>
      <c r="B50" s="142">
        <f>_xlfn.XLOOKUP(A50,AEP[Control Number],AEP[Activity Category])</f>
        <v>0</v>
      </c>
      <c r="C50" s="674">
        <f>_xlfn.XLOOKUP(A50,AEP[Control Number],AEP[Activity Type/Name])</f>
        <v>0</v>
      </c>
      <c r="D50" s="590">
        <f>_xlfn.XLOOKUP(A50,AEP[Control Number],AEP[Funding Type 
(CCQ 2, CCQ Mentor, CQF, Other)])</f>
        <v>0</v>
      </c>
      <c r="E50" s="541"/>
      <c r="F50" s="541"/>
      <c r="G50" s="542"/>
      <c r="H50" s="543"/>
    </row>
    <row r="51" spans="1:9" s="540" customFormat="1" ht="15" customHeight="1" x14ac:dyDescent="0.3">
      <c r="A51" s="629">
        <v>48</v>
      </c>
      <c r="B51" s="142">
        <f>_xlfn.XLOOKUP(A51,AEP[Control Number],AEP[Activity Category])</f>
        <v>0</v>
      </c>
      <c r="C51" s="674">
        <f>_xlfn.XLOOKUP(A51,AEP[Control Number],AEP[Activity Type/Name])</f>
        <v>0</v>
      </c>
      <c r="D51" s="590">
        <f>_xlfn.XLOOKUP(A51,AEP[Control Number],AEP[Funding Type 
(CCQ 2, CCQ Mentor, CQF, Other)])</f>
        <v>0</v>
      </c>
      <c r="E51" s="532"/>
      <c r="F51" s="532"/>
      <c r="G51" s="532"/>
      <c r="H51" s="537"/>
    </row>
    <row r="52" spans="1:9" s="540" customFormat="1" ht="15" customHeight="1" x14ac:dyDescent="0.3">
      <c r="A52" s="629">
        <v>49</v>
      </c>
      <c r="B52" s="142">
        <f>_xlfn.XLOOKUP(A52,AEP[Control Number],AEP[Activity Category])</f>
        <v>0</v>
      </c>
      <c r="C52" s="674">
        <f>_xlfn.XLOOKUP(A52,AEP[Control Number],AEP[Activity Type/Name])</f>
        <v>0</v>
      </c>
      <c r="D52" s="590">
        <f>_xlfn.XLOOKUP(A52,AEP[Control Number],AEP[Funding Type 
(CCQ 2, CCQ Mentor, CQF, Other)])</f>
        <v>0</v>
      </c>
      <c r="E52" s="674"/>
      <c r="F52" s="674"/>
      <c r="G52" s="533"/>
      <c r="H52" s="537"/>
    </row>
    <row r="53" spans="1:9" s="540" customFormat="1" ht="15" customHeight="1" x14ac:dyDescent="0.3">
      <c r="A53" s="629">
        <v>50</v>
      </c>
      <c r="B53" s="142">
        <f>_xlfn.XLOOKUP(A53,AEP[Control Number],AEP[Activity Category])</f>
        <v>0</v>
      </c>
      <c r="C53" s="674">
        <f>_xlfn.XLOOKUP(A53,AEP[Control Number],AEP[Activity Type/Name])</f>
        <v>0</v>
      </c>
      <c r="D53" s="590">
        <f>_xlfn.XLOOKUP(A53,AEP[Control Number],AEP[Funding Type 
(CCQ 2, CCQ Mentor, CQF, Other)])</f>
        <v>0</v>
      </c>
      <c r="E53" s="674"/>
      <c r="F53" s="674"/>
      <c r="G53" s="533"/>
      <c r="H53" s="537"/>
    </row>
    <row r="54" spans="1:9" s="540" customFormat="1" ht="15" customHeight="1" x14ac:dyDescent="0.3">
      <c r="A54" s="629">
        <v>51</v>
      </c>
      <c r="B54" s="142" t="e">
        <f>_xlfn.XLOOKUP(A54,AEP[Control Number],AEP[Activity Category])</f>
        <v>#N/A</v>
      </c>
      <c r="C54" s="674" t="e">
        <f>_xlfn.XLOOKUP(A54,AEP[Control Number],AEP[Activity Type/Name])</f>
        <v>#N/A</v>
      </c>
      <c r="D54" s="590" t="e">
        <f>_xlfn.XLOOKUP(A54,AEP[Control Number],AEP[Funding Type 
(CCQ 2, CCQ Mentor, CQF, Other)])</f>
        <v>#N/A</v>
      </c>
      <c r="E54" s="674"/>
      <c r="F54" s="674"/>
      <c r="G54" s="533"/>
      <c r="H54" s="537"/>
    </row>
    <row r="55" spans="1:9" s="540" customFormat="1" ht="15" customHeight="1" x14ac:dyDescent="0.3">
      <c r="A55" s="629">
        <v>52</v>
      </c>
      <c r="B55" s="142" t="e">
        <f>_xlfn.XLOOKUP(A55,AEP[Control Number],AEP[Activity Category])</f>
        <v>#N/A</v>
      </c>
      <c r="C55" s="674" t="e">
        <f>_xlfn.XLOOKUP(A55,AEP[Control Number],AEP[Activity Type/Name])</f>
        <v>#N/A</v>
      </c>
      <c r="D55" s="590" t="e">
        <f>_xlfn.XLOOKUP(A55,AEP[Control Number],AEP[Funding Type 
(CCQ 2, CCQ Mentor, CQF, Other)])</f>
        <v>#N/A</v>
      </c>
      <c r="E55" s="674"/>
      <c r="F55" s="674"/>
      <c r="G55" s="534"/>
      <c r="H55" s="537"/>
    </row>
    <row r="56" spans="1:9" s="540" customFormat="1" ht="15" customHeight="1" x14ac:dyDescent="0.3">
      <c r="A56" s="629">
        <v>53</v>
      </c>
      <c r="B56" s="142" t="e">
        <f>_xlfn.XLOOKUP(A56,AEP[Control Number],AEP[Activity Category])</f>
        <v>#N/A</v>
      </c>
      <c r="C56" s="674" t="e">
        <f>_xlfn.XLOOKUP(A56,AEP[Control Number],AEP[Activity Type/Name])</f>
        <v>#N/A</v>
      </c>
      <c r="D56" s="590" t="e">
        <f>_xlfn.XLOOKUP(A56,AEP[Control Number],AEP[Funding Type 
(CCQ 2, CCQ Mentor, CQF, Other)])</f>
        <v>#N/A</v>
      </c>
      <c r="E56" s="675"/>
      <c r="F56" s="675"/>
      <c r="G56" s="675"/>
      <c r="H56" s="537"/>
    </row>
    <row r="57" spans="1:9" s="142" customFormat="1" ht="15" customHeight="1" x14ac:dyDescent="0.3">
      <c r="A57" s="629">
        <v>54</v>
      </c>
      <c r="B57" s="142" t="e">
        <f>_xlfn.XLOOKUP(A57,AEP[Control Number],AEP[Activity Category])</f>
        <v>#N/A</v>
      </c>
      <c r="C57" s="674" t="e">
        <f>_xlfn.XLOOKUP(A57,AEP[Control Number],AEP[Activity Type/Name])</f>
        <v>#N/A</v>
      </c>
      <c r="D57" s="590" t="e">
        <f>_xlfn.XLOOKUP(A57,AEP[Control Number],AEP[Funding Type 
(CCQ 2, CCQ Mentor, CQF, Other)])</f>
        <v>#N/A</v>
      </c>
      <c r="E57" s="675"/>
      <c r="F57" s="675"/>
      <c r="G57" s="675"/>
      <c r="H57" s="537"/>
      <c r="I57" s="145"/>
    </row>
    <row r="58" spans="1:9" ht="15.6" x14ac:dyDescent="0.3">
      <c r="B58" s="67"/>
      <c r="C58" s="59" t="s">
        <v>27</v>
      </c>
    </row>
    <row r="59" spans="1:9" ht="15.6" x14ac:dyDescent="0.3"/>
    <row r="62" spans="1:9" ht="15.6" x14ac:dyDescent="0.3"/>
    <row r="63" spans="1:9" ht="15.6" x14ac:dyDescent="0.3"/>
    <row r="65" ht="15.6" x14ac:dyDescent="0.3"/>
    <row r="66" ht="15.6" x14ac:dyDescent="0.3"/>
    <row r="67" ht="15.6" x14ac:dyDescent="0.3"/>
    <row r="68" ht="15.6" x14ac:dyDescent="0.3"/>
    <row r="69" ht="15.6" x14ac:dyDescent="0.3"/>
    <row r="78" ht="15.6" x14ac:dyDescent="0.3"/>
    <row r="79" ht="15.6" x14ac:dyDescent="0.3"/>
    <row r="80" ht="15.6" x14ac:dyDescent="0.3"/>
    <row r="81" ht="15.6" x14ac:dyDescent="0.3"/>
    <row r="82" ht="15.6" x14ac:dyDescent="0.3"/>
    <row r="83" ht="15.6" x14ac:dyDescent="0.3"/>
    <row r="84" ht="15.6" x14ac:dyDescent="0.3"/>
    <row r="85" ht="15.6" x14ac:dyDescent="0.3"/>
    <row r="86" ht="15.6" x14ac:dyDescent="0.3"/>
    <row r="87" ht="15.6" x14ac:dyDescent="0.3"/>
    <row r="88" ht="15.6" x14ac:dyDescent="0.3"/>
    <row r="89" ht="15.6" x14ac:dyDescent="0.3"/>
  </sheetData>
  <sheetProtection formatCells="0"/>
  <protectedRanges>
    <protectedRange sqref="I8:XFD10" name="Range2"/>
    <protectedRange sqref="E26:F26 E55:F55 E12:F15 E20:F23 E34:F34 E42:F42 C4:F4 E50:F50 E5:F7 C5:D57" name="Range2_1_1"/>
    <protectedRange sqref="G55" name="Range2_4_2"/>
    <protectedRange sqref="G21" name="Range2_4_2_2"/>
  </protectedRanges>
  <autoFilter ref="A3:G3" xr:uid="{F4A1898B-13CE-4119-94D0-EBE1077DE6D2}"/>
  <mergeCells count="2">
    <mergeCell ref="A1:C1"/>
    <mergeCell ref="A2:C2"/>
  </mergeCells>
  <dataValidations xWindow="1565" yWindow="511" count="7">
    <dataValidation allowBlank="1" showInputMessage="1" showErrorMessage="1" prompt="Enter a brief name or title to label the activity/activities" sqref="C4:C57" xr:uid="{66024258-D9EC-40F5-A15F-FB184EC2CE27}"/>
    <dataValidation allowBlank="1" showInputMessage="1" showErrorMessage="1" promptTitle="Activity Category" prompt="Select the applicable Activity Category" sqref="A3:B3" xr:uid="{14A6648B-FE3F-4D9C-9E6C-72813A14C163}"/>
    <dataValidation allowBlank="1" showInputMessage="1" showErrorMessage="1" promptTitle="Activity Type/Name" prompt="Select an activity type/name that best fitst the planned activity." sqref="C3" xr:uid="{C03D074C-4347-447D-A67E-062720B8360F}"/>
    <dataValidation allowBlank="1" showInputMessage="1" showErrorMessage="1" promptTitle="Funding Type" prompt="Select the type of funding to be used for the planned activity: CCQ, CQF or OTHER." sqref="D3" xr:uid="{5A790AB4-DED1-4A2B-844C-4A6A554A62F7}"/>
    <dataValidation allowBlank="1" showInputMessage="1" showErrorMessage="1" promptTitle="Measurable Outcome(s)" prompt="Describe how the Board will measure success of the Child Care Quality activity." sqref="E3:F3" xr:uid="{BDE6B1E3-E88E-41F1-8718-F1CF863ABB38}"/>
    <dataValidation allowBlank="1" showInputMessage="1" showErrorMessage="1" promptTitle="Additional Information" prompt="Lessons learned, notes or anything noteworthy for the activity" sqref="G3" xr:uid="{5D98C030-C0AC-4C1C-A870-17DE94A2A036}"/>
    <dataValidation allowBlank="1" showInputMessage="1" showErrorMessage="1" prompt="Are there any additional details or information The Board would like to add about this activity?" sqref="G4:G57" xr:uid="{A48BFBA6-25AA-4B2F-9CE4-F9448394803B}"/>
  </dataValidations>
  <printOptions horizontalCentered="1"/>
  <pageMargins left="0.25" right="0.25" top="0.61848958333333304" bottom="0.75" header="0.3" footer="0.3"/>
  <pageSetup scale="25" fitToHeight="0" orientation="portrait" r:id="rId1"/>
  <headerFooter>
    <oddHeader>&amp;C&amp;"-,Bold"&amp;14Child Care Quality Expenditure &amp;&amp; Activity Report</oddHeader>
    <oddFooter>&amp;C&amp;12Submit completed plan or quarterly report to bcm@twc.texas.gov
Submit questions about content of the report to childcare.programassistance@twc.texas.gov
Page &amp;P of &amp;N_x000D_&amp;1#&amp;"Calibri"&amp;11&amp;KFF0000 Sensitive</oddFooter>
  </headerFooter>
  <ignoredErrors>
    <ignoredError sqref="C4:D53" unlockedFormula="1"/>
    <ignoredError sqref="C54:D57" evalError="1" unlockedFormula="1"/>
    <ignoredError sqref="B54:B57" evalError="1"/>
  </ignoredErrors>
  <extLst>
    <ext xmlns:x14="http://schemas.microsoft.com/office/spreadsheetml/2009/9/main" uri="{CCE6A557-97BC-4b89-ADB6-D9C93CAAB3DF}">
      <x14:dataValidations xmlns:xm="http://schemas.microsoft.com/office/excel/2006/main" xWindow="1565" yWindow="511" count="3">
        <x14:dataValidation type="list" showInputMessage="1" showErrorMessage="1" promptTitle="Questions to Address:" prompt="Was the activity Met, Not Met, or Partially Met?" xr:uid="{DD454CCD-4C66-48C7-93C1-436480A3783F}">
          <x14:formula1>
            <xm:f>'Drop-Down Pick Lists'!$E$24:$E$26</xm:f>
          </x14:formula1>
          <xm:sqref>E4:E57</xm:sqref>
        </x14:dataValidation>
        <x14:dataValidation type="list" allowBlank="1" showErrorMessage="1" promptTitle="Questions to Address:" prompt="Will The Board repeat this activity again next year?" xr:uid="{2354FE35-0C08-4652-9E93-CA19061ADA36}">
          <x14:formula1>
            <xm:f>'Drop-Down Pick Lists'!$E$44:$E$45</xm:f>
          </x14:formula1>
          <xm:sqref>F5:F57</xm:sqref>
        </x14:dataValidation>
        <x14:dataValidation type="list" allowBlank="1" showInputMessage="1" showErrorMessage="1" promptTitle="Questions to Address:" prompt="Will The Board repeat this activity again next year?" xr:uid="{978758EF-A045-458D-9765-6787B39AD71E}">
          <x14:formula1>
            <xm:f>'Drop-Down Pick Lists'!$E$44:$E$45</xm:f>
          </x14:formula1>
          <xm:sqref>F4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229F-1FF7-4850-9B21-493E708A9B8B}">
  <sheetPr>
    <tabColor theme="4" tint="0.59999389629810485"/>
    <pageSetUpPr fitToPage="1"/>
  </sheetPr>
  <dimension ref="A1:J90"/>
  <sheetViews>
    <sheetView workbookViewId="0"/>
  </sheetViews>
  <sheetFormatPr defaultColWidth="0" defaultRowHeight="0" customHeight="1" zeroHeight="1" x14ac:dyDescent="0.3"/>
  <cols>
    <col min="1" max="1" width="46.5546875" style="59" customWidth="1"/>
    <col min="2" max="3" width="16.44140625" style="59" customWidth="1"/>
    <col min="4" max="4" width="24.88671875" style="59" bestFit="1" customWidth="1"/>
    <col min="5" max="5" width="16.44140625" style="59" customWidth="1"/>
    <col min="6" max="6" width="33.88671875" style="59" customWidth="1"/>
    <col min="7" max="7" width="113.44140625" style="59" customWidth="1"/>
    <col min="8" max="8" width="125" style="64" customWidth="1"/>
    <col min="9" max="9" width="1.5546875" style="35" hidden="1" customWidth="1"/>
    <col min="10" max="10" width="0" style="59" hidden="1" customWidth="1"/>
    <col min="11" max="16384" width="0" style="59" hidden="1"/>
  </cols>
  <sheetData>
    <row r="1" spans="1:9" ht="31.2" x14ac:dyDescent="0.3">
      <c r="A1" s="229" t="str">
        <f>CONCATENATE("FFY ", Instructions!B9, " End of Year Report")</f>
        <v>FFY 2027 End of Year Report</v>
      </c>
      <c r="B1" s="39"/>
      <c r="C1" s="39"/>
      <c r="D1" s="39"/>
      <c r="E1" s="39"/>
      <c r="F1" s="39"/>
      <c r="G1" s="39"/>
      <c r="H1" s="37"/>
    </row>
    <row r="2" spans="1:9" ht="25.8" x14ac:dyDescent="0.5">
      <c r="A2" s="226">
        <f>Instructions!$B$8</f>
        <v>0</v>
      </c>
      <c r="B2" s="3"/>
      <c r="C2" s="3"/>
      <c r="D2" s="3"/>
      <c r="E2" s="3"/>
      <c r="F2" s="3"/>
      <c r="G2" s="3"/>
      <c r="H2" s="38"/>
    </row>
    <row r="3" spans="1:9" ht="19.5" customHeight="1" x14ac:dyDescent="0.4">
      <c r="A3" s="92" t="s">
        <v>353</v>
      </c>
      <c r="B3" s="92"/>
      <c r="C3" s="92"/>
      <c r="D3" s="92"/>
      <c r="E3" s="92"/>
      <c r="F3" s="92"/>
      <c r="G3" s="92"/>
      <c r="H3" s="33"/>
    </row>
    <row r="4" spans="1:9" s="67" customFormat="1" ht="72" x14ac:dyDescent="0.3">
      <c r="A4" s="183" t="s">
        <v>112</v>
      </c>
      <c r="B4" s="206" t="s">
        <v>207</v>
      </c>
      <c r="C4" s="184" t="s">
        <v>354</v>
      </c>
      <c r="D4" s="184" t="s">
        <v>355</v>
      </c>
      <c r="E4" s="184" t="s">
        <v>356</v>
      </c>
      <c r="F4" s="206" t="s">
        <v>357</v>
      </c>
      <c r="G4" s="206" t="s">
        <v>358</v>
      </c>
      <c r="H4" s="206" t="s">
        <v>359</v>
      </c>
      <c r="I4" s="35"/>
    </row>
    <row r="5" spans="1:9" s="67" customFormat="1" ht="29.25" customHeight="1" x14ac:dyDescent="0.3">
      <c r="A5" s="88"/>
      <c r="B5" s="170"/>
      <c r="C5" s="170"/>
      <c r="D5" s="120"/>
      <c r="E5" s="177"/>
      <c r="F5" s="177"/>
      <c r="G5" s="177"/>
      <c r="H5" s="160"/>
      <c r="I5" s="35"/>
    </row>
    <row r="6" spans="1:9" s="67" customFormat="1" ht="29.25" customHeight="1" x14ac:dyDescent="0.3">
      <c r="A6" s="88"/>
      <c r="B6" s="170"/>
      <c r="C6" s="170"/>
      <c r="D6" s="120"/>
      <c r="E6" s="177"/>
      <c r="F6" s="177"/>
      <c r="G6" s="177"/>
      <c r="H6" s="160"/>
      <c r="I6" s="35"/>
    </row>
    <row r="7" spans="1:9" s="67" customFormat="1" ht="30" customHeight="1" x14ac:dyDescent="0.3">
      <c r="A7" s="88"/>
      <c r="B7" s="170"/>
      <c r="C7" s="170"/>
      <c r="D7" s="120"/>
      <c r="E7" s="177"/>
      <c r="F7" s="177"/>
      <c r="G7" s="177"/>
      <c r="H7" s="160"/>
      <c r="I7" s="35"/>
    </row>
    <row r="8" spans="1:9" s="67" customFormat="1" ht="26.25" customHeight="1" x14ac:dyDescent="0.3">
      <c r="A8" s="88"/>
      <c r="B8" s="170"/>
      <c r="C8" s="170"/>
      <c r="D8" s="172"/>
      <c r="E8" s="177"/>
      <c r="F8" s="177"/>
      <c r="G8" s="177"/>
      <c r="H8" s="110"/>
      <c r="I8" s="35"/>
    </row>
    <row r="9" spans="1:9" s="130" customFormat="1" ht="18" x14ac:dyDescent="0.3">
      <c r="A9" s="228" t="s">
        <v>360</v>
      </c>
      <c r="B9" s="134"/>
      <c r="C9" s="134"/>
      <c r="D9" s="135">
        <f>SUM(D5:D8)</f>
        <v>0</v>
      </c>
      <c r="E9" s="132"/>
      <c r="F9" s="132"/>
      <c r="G9" s="132"/>
      <c r="H9" s="133"/>
      <c r="I9" s="128"/>
    </row>
    <row r="10" spans="1:9" s="161" customFormat="1" ht="15" customHeight="1" x14ac:dyDescent="0.3">
      <c r="A10" s="3"/>
      <c r="B10" s="3"/>
      <c r="C10" s="3"/>
      <c r="D10" s="3"/>
      <c r="E10" s="3"/>
      <c r="F10" s="3"/>
      <c r="G10" s="3"/>
      <c r="H10" s="38"/>
      <c r="I10" s="35"/>
    </row>
    <row r="11" spans="1:9" s="161" customFormat="1" ht="21" x14ac:dyDescent="0.4">
      <c r="A11" s="92" t="s">
        <v>100</v>
      </c>
      <c r="B11" s="92"/>
      <c r="C11" s="92"/>
      <c r="D11" s="92"/>
      <c r="E11" s="92"/>
      <c r="F11" s="92"/>
      <c r="G11" s="92"/>
      <c r="H11" s="33"/>
      <c r="I11" s="35"/>
    </row>
    <row r="12" spans="1:9" s="67" customFormat="1" ht="72" x14ac:dyDescent="0.3">
      <c r="A12" s="183" t="s">
        <v>112</v>
      </c>
      <c r="B12" s="206" t="s">
        <v>207</v>
      </c>
      <c r="C12" s="184" t="s">
        <v>354</v>
      </c>
      <c r="D12" s="184" t="s">
        <v>355</v>
      </c>
      <c r="E12" s="184" t="s">
        <v>356</v>
      </c>
      <c r="F12" s="206" t="s">
        <v>357</v>
      </c>
      <c r="G12" s="206" t="s">
        <v>358</v>
      </c>
      <c r="H12" s="206" t="s">
        <v>359</v>
      </c>
      <c r="I12" s="140"/>
    </row>
    <row r="13" spans="1:9" ht="35.4" customHeight="1" x14ac:dyDescent="0.3">
      <c r="A13" s="88"/>
      <c r="B13" s="170"/>
      <c r="C13" s="170"/>
      <c r="D13" s="120"/>
      <c r="E13" s="177"/>
      <c r="F13" s="177"/>
      <c r="G13" s="177"/>
      <c r="H13" s="110"/>
    </row>
    <row r="14" spans="1:9" s="129" customFormat="1" ht="32.4" customHeight="1" x14ac:dyDescent="0.3">
      <c r="A14" s="88"/>
      <c r="B14" s="170"/>
      <c r="C14" s="170"/>
      <c r="D14" s="120"/>
      <c r="E14" s="177"/>
      <c r="F14" s="177"/>
      <c r="G14" s="177"/>
      <c r="H14" s="110"/>
      <c r="I14" s="128"/>
    </row>
    <row r="15" spans="1:9" ht="35.25" customHeight="1" x14ac:dyDescent="0.3">
      <c r="A15" s="88"/>
      <c r="B15" s="170"/>
      <c r="C15" s="170"/>
      <c r="D15" s="120"/>
      <c r="E15" s="177"/>
      <c r="F15" s="177"/>
      <c r="G15" s="177"/>
      <c r="H15" s="110"/>
    </row>
    <row r="16" spans="1:9" ht="35.25" customHeight="1" x14ac:dyDescent="0.3">
      <c r="A16" s="88"/>
      <c r="B16" s="170"/>
      <c r="C16" s="170"/>
      <c r="D16" s="120"/>
      <c r="E16" s="177"/>
      <c r="F16" s="177"/>
      <c r="G16" s="177"/>
      <c r="H16" s="110"/>
    </row>
    <row r="17" spans="1:9" ht="18" x14ac:dyDescent="0.3">
      <c r="A17" s="228" t="s">
        <v>360</v>
      </c>
      <c r="B17" s="134"/>
      <c r="C17" s="134"/>
      <c r="D17" s="135">
        <f>SUM(D13:D16)</f>
        <v>0</v>
      </c>
      <c r="E17" s="126"/>
      <c r="F17" s="126"/>
      <c r="G17" s="126"/>
      <c r="H17" s="127"/>
    </row>
    <row r="18" spans="1:9" ht="15.6" x14ac:dyDescent="0.3">
      <c r="A18" s="3"/>
      <c r="B18" s="3"/>
      <c r="C18" s="3"/>
      <c r="D18" s="3"/>
      <c r="E18" s="3"/>
      <c r="F18" s="3"/>
      <c r="G18" s="3"/>
      <c r="H18" s="38"/>
    </row>
    <row r="19" spans="1:9" s="162" customFormat="1" ht="21" x14ac:dyDescent="0.4">
      <c r="A19" s="92" t="s">
        <v>214</v>
      </c>
      <c r="B19" s="92"/>
      <c r="C19" s="92"/>
      <c r="D19" s="92"/>
      <c r="E19" s="92"/>
      <c r="F19" s="92"/>
      <c r="G19" s="92"/>
      <c r="H19" s="33"/>
      <c r="I19" s="140"/>
    </row>
    <row r="20" spans="1:9" s="161" customFormat="1" ht="88.5" customHeight="1" x14ac:dyDescent="0.3">
      <c r="A20" s="183" t="s">
        <v>112</v>
      </c>
      <c r="B20" s="206" t="s">
        <v>207</v>
      </c>
      <c r="C20" s="184" t="s">
        <v>354</v>
      </c>
      <c r="D20" s="184" t="s">
        <v>355</v>
      </c>
      <c r="E20" s="184" t="s">
        <v>356</v>
      </c>
      <c r="F20" s="206" t="s">
        <v>357</v>
      </c>
      <c r="G20" s="206" t="s">
        <v>358</v>
      </c>
      <c r="H20" s="206" t="s">
        <v>359</v>
      </c>
      <c r="I20" s="35"/>
    </row>
    <row r="21" spans="1:9" s="129" customFormat="1" ht="30" customHeight="1" x14ac:dyDescent="0.3">
      <c r="A21" s="88"/>
      <c r="B21" s="170"/>
      <c r="C21" s="170"/>
      <c r="D21" s="172"/>
      <c r="E21" s="177"/>
      <c r="F21" s="177"/>
      <c r="G21" s="177"/>
      <c r="H21" s="110"/>
      <c r="I21" s="128"/>
    </row>
    <row r="22" spans="1:9" ht="26.25" customHeight="1" x14ac:dyDescent="0.3">
      <c r="A22" s="88"/>
      <c r="B22" s="170"/>
      <c r="C22" s="170"/>
      <c r="D22" s="120"/>
      <c r="E22" s="177"/>
      <c r="F22" s="177"/>
      <c r="G22" s="177"/>
      <c r="H22" s="155"/>
    </row>
    <row r="23" spans="1:9" ht="27.75" customHeight="1" x14ac:dyDescent="0.3">
      <c r="A23" s="88"/>
      <c r="B23" s="170"/>
      <c r="C23" s="170"/>
      <c r="D23" s="120"/>
      <c r="E23" s="177"/>
      <c r="F23" s="177"/>
      <c r="G23" s="177"/>
      <c r="H23" s="173"/>
    </row>
    <row r="24" spans="1:9" s="129" customFormat="1" ht="32.4" customHeight="1" x14ac:dyDescent="0.3">
      <c r="A24" s="156"/>
      <c r="B24" s="171"/>
      <c r="C24" s="171"/>
      <c r="D24" s="157"/>
      <c r="E24" s="210"/>
      <c r="F24" s="210"/>
      <c r="G24" s="210"/>
      <c r="H24" s="155"/>
      <c r="I24" s="128"/>
    </row>
    <row r="25" spans="1:9" ht="18" x14ac:dyDescent="0.3">
      <c r="A25" s="228" t="s">
        <v>360</v>
      </c>
      <c r="B25" s="121"/>
      <c r="C25" s="121"/>
      <c r="D25" s="131">
        <f>SUM(D20:D24)</f>
        <v>0</v>
      </c>
      <c r="E25" s="132"/>
      <c r="F25" s="132"/>
      <c r="G25" s="132"/>
      <c r="H25" s="133"/>
    </row>
    <row r="26" spans="1:9" ht="15.6" x14ac:dyDescent="0.3">
      <c r="A26" s="3"/>
      <c r="B26" s="3"/>
      <c r="C26" s="3"/>
      <c r="D26" s="3"/>
      <c r="E26" s="3"/>
      <c r="F26" s="3"/>
      <c r="G26" s="3"/>
      <c r="H26" s="38"/>
    </row>
    <row r="27" spans="1:9" s="67" customFormat="1" ht="21" x14ac:dyDescent="0.4">
      <c r="A27" s="92" t="s">
        <v>215</v>
      </c>
      <c r="B27" s="92"/>
      <c r="C27" s="92"/>
      <c r="D27" s="92"/>
      <c r="E27" s="92"/>
      <c r="F27" s="92"/>
      <c r="G27" s="92"/>
      <c r="H27" s="33"/>
      <c r="I27" s="140"/>
    </row>
    <row r="28" spans="1:9" s="161" customFormat="1" ht="96.75" customHeight="1" x14ac:dyDescent="0.3">
      <c r="A28" s="183" t="s">
        <v>112</v>
      </c>
      <c r="B28" s="206" t="s">
        <v>207</v>
      </c>
      <c r="C28" s="184" t="s">
        <v>354</v>
      </c>
      <c r="D28" s="184" t="s">
        <v>355</v>
      </c>
      <c r="E28" s="184" t="s">
        <v>356</v>
      </c>
      <c r="F28" s="206" t="s">
        <v>357</v>
      </c>
      <c r="G28" s="206" t="s">
        <v>358</v>
      </c>
      <c r="H28" s="206" t="s">
        <v>359</v>
      </c>
      <c r="I28" s="35"/>
    </row>
    <row r="29" spans="1:9" s="161" customFormat="1" ht="29.4" customHeight="1" x14ac:dyDescent="0.3">
      <c r="A29" s="88"/>
      <c r="B29" s="170"/>
      <c r="C29" s="170"/>
      <c r="D29" s="120"/>
      <c r="E29" s="177"/>
      <c r="F29" s="177"/>
      <c r="G29" s="177"/>
      <c r="H29" s="110"/>
      <c r="I29" s="35"/>
    </row>
    <row r="30" spans="1:9" s="161" customFormat="1" ht="27.75" customHeight="1" x14ac:dyDescent="0.3">
      <c r="A30" s="156"/>
      <c r="B30" s="171"/>
      <c r="C30" s="171"/>
      <c r="D30" s="157"/>
      <c r="E30" s="210"/>
      <c r="F30" s="210"/>
      <c r="G30" s="210"/>
      <c r="H30" s="110"/>
      <c r="I30" s="35"/>
    </row>
    <row r="31" spans="1:9" s="161" customFormat="1" ht="23.4" customHeight="1" x14ac:dyDescent="0.3">
      <c r="A31" s="156"/>
      <c r="B31" s="171"/>
      <c r="C31" s="171"/>
      <c r="D31" s="157"/>
      <c r="E31" s="210"/>
      <c r="F31" s="210"/>
      <c r="G31" s="210"/>
      <c r="H31" s="110"/>
      <c r="I31" s="35"/>
    </row>
    <row r="32" spans="1:9" s="161" customFormat="1" ht="27.75" customHeight="1" x14ac:dyDescent="0.3">
      <c r="A32" s="156"/>
      <c r="B32" s="171"/>
      <c r="C32" s="171"/>
      <c r="D32" s="157"/>
      <c r="E32" s="210"/>
      <c r="F32" s="210"/>
      <c r="G32" s="210"/>
      <c r="H32" s="110"/>
      <c r="I32" s="35"/>
    </row>
    <row r="33" spans="1:10" s="161" customFormat="1" ht="18" x14ac:dyDescent="0.3">
      <c r="A33" s="228" t="s">
        <v>360</v>
      </c>
      <c r="B33" s="121"/>
      <c r="C33" s="121"/>
      <c r="D33" s="122">
        <f>SUM(D29:D29)</f>
        <v>0</v>
      </c>
      <c r="E33" s="126"/>
      <c r="F33" s="126"/>
      <c r="G33" s="126"/>
      <c r="H33" s="127"/>
      <c r="I33" s="35"/>
    </row>
    <row r="34" spans="1:10" s="67" customFormat="1" ht="15.6" x14ac:dyDescent="0.3">
      <c r="A34" s="3"/>
      <c r="B34" s="3"/>
      <c r="C34" s="3"/>
      <c r="D34" s="3"/>
      <c r="E34" s="3"/>
      <c r="F34" s="3"/>
      <c r="G34" s="3"/>
      <c r="H34" s="38"/>
      <c r="I34" s="35"/>
    </row>
    <row r="35" spans="1:10" s="67" customFormat="1" ht="21" x14ac:dyDescent="0.4">
      <c r="A35" s="92" t="s">
        <v>216</v>
      </c>
      <c r="B35" s="92"/>
      <c r="C35" s="92"/>
      <c r="D35" s="92"/>
      <c r="E35" s="92"/>
      <c r="F35" s="92"/>
      <c r="G35" s="92"/>
      <c r="H35" s="33"/>
      <c r="I35" s="140"/>
      <c r="J35" s="59"/>
    </row>
    <row r="36" spans="1:10" ht="93.75" customHeight="1" x14ac:dyDescent="0.3">
      <c r="A36" s="183" t="s">
        <v>112</v>
      </c>
      <c r="B36" s="206" t="s">
        <v>207</v>
      </c>
      <c r="C36" s="184" t="s">
        <v>354</v>
      </c>
      <c r="D36" s="184" t="s">
        <v>355</v>
      </c>
      <c r="E36" s="184" t="s">
        <v>356</v>
      </c>
      <c r="F36" s="206" t="s">
        <v>357</v>
      </c>
      <c r="G36" s="206" t="s">
        <v>358</v>
      </c>
      <c r="H36" s="206" t="s">
        <v>359</v>
      </c>
    </row>
    <row r="37" spans="1:10" ht="26.25" customHeight="1" x14ac:dyDescent="0.3">
      <c r="A37" s="88"/>
      <c r="B37" s="170"/>
      <c r="C37" s="170"/>
      <c r="D37" s="120"/>
      <c r="E37" s="177"/>
      <c r="F37" s="177"/>
      <c r="G37" s="177"/>
      <c r="H37" s="110"/>
    </row>
    <row r="38" spans="1:10" ht="25.5" customHeight="1" x14ac:dyDescent="0.3">
      <c r="A38" s="156"/>
      <c r="B38" s="171"/>
      <c r="C38" s="171"/>
      <c r="D38" s="157"/>
      <c r="E38" s="210"/>
      <c r="F38" s="210"/>
      <c r="G38" s="210"/>
      <c r="H38" s="110"/>
    </row>
    <row r="39" spans="1:10" ht="29.25" customHeight="1" x14ac:dyDescent="0.3">
      <c r="A39" s="156"/>
      <c r="B39" s="171"/>
      <c r="C39" s="171"/>
      <c r="D39" s="157"/>
      <c r="E39" s="210"/>
      <c r="F39" s="210"/>
      <c r="G39" s="210"/>
      <c r="H39" s="110"/>
    </row>
    <row r="40" spans="1:10" ht="25.5" customHeight="1" x14ac:dyDescent="0.3">
      <c r="A40" s="156"/>
      <c r="B40" s="171"/>
      <c r="C40" s="171"/>
      <c r="D40" s="157"/>
      <c r="E40" s="210"/>
      <c r="F40" s="210"/>
      <c r="G40" s="210"/>
      <c r="H40" s="110"/>
    </row>
    <row r="41" spans="1:10" ht="18" x14ac:dyDescent="0.3">
      <c r="A41" s="228" t="s">
        <v>360</v>
      </c>
      <c r="B41" s="121"/>
      <c r="C41" s="121"/>
      <c r="D41" s="122">
        <f>SUM(D37:D37)</f>
        <v>0</v>
      </c>
      <c r="E41" s="126"/>
      <c r="F41" s="126"/>
      <c r="G41" s="126"/>
      <c r="H41" s="127"/>
    </row>
    <row r="42" spans="1:10" s="161" customFormat="1" ht="15.6" x14ac:dyDescent="0.3">
      <c r="A42" s="3"/>
      <c r="B42" s="3"/>
      <c r="C42" s="3"/>
      <c r="D42" s="3"/>
      <c r="E42" s="3"/>
      <c r="F42" s="3"/>
      <c r="G42" s="3"/>
      <c r="H42" s="38"/>
      <c r="I42" s="35"/>
    </row>
    <row r="43" spans="1:10" s="162" customFormat="1" ht="21" x14ac:dyDescent="0.4">
      <c r="A43" s="92" t="s">
        <v>61</v>
      </c>
      <c r="B43" s="92"/>
      <c r="C43" s="92"/>
      <c r="D43" s="92"/>
      <c r="E43" s="92"/>
      <c r="F43" s="92"/>
      <c r="G43" s="92"/>
      <c r="H43" s="33"/>
      <c r="I43" s="140"/>
    </row>
    <row r="44" spans="1:10" s="67" customFormat="1" ht="102" customHeight="1" x14ac:dyDescent="0.3">
      <c r="A44" s="183" t="s">
        <v>112</v>
      </c>
      <c r="B44" s="206" t="s">
        <v>207</v>
      </c>
      <c r="C44" s="184" t="s">
        <v>354</v>
      </c>
      <c r="D44" s="184" t="s">
        <v>355</v>
      </c>
      <c r="E44" s="184" t="s">
        <v>356</v>
      </c>
      <c r="F44" s="206" t="s">
        <v>357</v>
      </c>
      <c r="G44" s="206" t="s">
        <v>358</v>
      </c>
      <c r="H44" s="206" t="s">
        <v>359</v>
      </c>
      <c r="I44" s="35"/>
      <c r="J44" s="59"/>
    </row>
    <row r="45" spans="1:10" ht="20.399999999999999" customHeight="1" x14ac:dyDescent="0.3">
      <c r="A45" s="88"/>
      <c r="B45" s="170"/>
      <c r="C45" s="170"/>
      <c r="D45" s="120"/>
      <c r="E45" s="177"/>
      <c r="F45" s="177"/>
      <c r="G45" s="177"/>
      <c r="H45" s="110"/>
    </row>
    <row r="46" spans="1:10" ht="25.5" customHeight="1" x14ac:dyDescent="0.3">
      <c r="A46" s="88"/>
      <c r="B46" s="170"/>
      <c r="C46" s="170"/>
      <c r="D46" s="120"/>
      <c r="E46" s="177"/>
      <c r="F46" s="177"/>
      <c r="G46" s="177"/>
      <c r="H46" s="110"/>
    </row>
    <row r="47" spans="1:10" ht="25.5" customHeight="1" x14ac:dyDescent="0.3">
      <c r="A47" s="88"/>
      <c r="B47" s="170"/>
      <c r="C47" s="170"/>
      <c r="D47" s="120"/>
      <c r="E47" s="177"/>
      <c r="F47" s="177"/>
      <c r="G47" s="177"/>
      <c r="H47" s="110"/>
    </row>
    <row r="48" spans="1:10" s="129" customFormat="1" ht="24" customHeight="1" x14ac:dyDescent="0.3">
      <c r="A48" s="88" t="s">
        <v>361</v>
      </c>
      <c r="B48" s="170"/>
      <c r="C48" s="170"/>
      <c r="D48" s="120"/>
      <c r="E48" s="177"/>
      <c r="F48" s="177"/>
      <c r="G48" s="177"/>
      <c r="H48" s="107"/>
      <c r="I48" s="128"/>
      <c r="J48" s="59"/>
    </row>
    <row r="49" spans="1:10" ht="18" x14ac:dyDescent="0.3">
      <c r="A49" s="228" t="s">
        <v>360</v>
      </c>
      <c r="B49" s="121"/>
      <c r="C49" s="121"/>
      <c r="D49" s="122">
        <f>SUM(D45:D48)</f>
        <v>0</v>
      </c>
      <c r="E49" s="126"/>
      <c r="F49" s="126"/>
      <c r="G49" s="126"/>
      <c r="H49" s="127"/>
    </row>
    <row r="50" spans="1:10" ht="15.6" x14ac:dyDescent="0.3">
      <c r="A50" s="3"/>
      <c r="B50" s="3"/>
      <c r="C50" s="3"/>
      <c r="D50" s="3"/>
      <c r="E50" s="3"/>
      <c r="F50" s="3"/>
      <c r="G50" s="3"/>
      <c r="H50" s="38"/>
    </row>
    <row r="51" spans="1:10" s="67" customFormat="1" ht="21" x14ac:dyDescent="0.4">
      <c r="A51" s="92" t="s">
        <v>217</v>
      </c>
      <c r="B51" s="92"/>
      <c r="C51" s="92"/>
      <c r="D51" s="92"/>
      <c r="E51" s="92"/>
      <c r="F51" s="92"/>
      <c r="G51" s="92"/>
      <c r="H51" s="33"/>
      <c r="I51" s="140"/>
    </row>
    <row r="52" spans="1:10" s="161" customFormat="1" ht="72" x14ac:dyDescent="0.3">
      <c r="A52" s="183" t="s">
        <v>112</v>
      </c>
      <c r="B52" s="206" t="s">
        <v>207</v>
      </c>
      <c r="C52" s="184" t="s">
        <v>354</v>
      </c>
      <c r="D52" s="184" t="s">
        <v>355</v>
      </c>
      <c r="E52" s="184" t="s">
        <v>356</v>
      </c>
      <c r="F52" s="206" t="s">
        <v>357</v>
      </c>
      <c r="G52" s="206" t="s">
        <v>358</v>
      </c>
      <c r="H52" s="206" t="s">
        <v>359</v>
      </c>
      <c r="I52" s="35"/>
    </row>
    <row r="53" spans="1:10" s="161" customFormat="1" ht="15.6" x14ac:dyDescent="0.3">
      <c r="A53" s="88"/>
      <c r="B53" s="170"/>
      <c r="C53" s="170"/>
      <c r="D53" s="120"/>
      <c r="E53" s="88"/>
      <c r="F53" s="177"/>
      <c r="G53" s="177"/>
      <c r="H53" s="110"/>
      <c r="I53" s="35"/>
    </row>
    <row r="54" spans="1:10" s="161" customFormat="1" ht="15.6" x14ac:dyDescent="0.3">
      <c r="A54" s="88"/>
      <c r="B54" s="170"/>
      <c r="C54" s="170"/>
      <c r="D54" s="120"/>
      <c r="E54" s="88"/>
      <c r="F54" s="177"/>
      <c r="G54" s="177"/>
      <c r="H54" s="110"/>
      <c r="I54" s="35"/>
    </row>
    <row r="55" spans="1:10" s="161" customFormat="1" ht="15.6" x14ac:dyDescent="0.3">
      <c r="A55" s="88"/>
      <c r="B55" s="170"/>
      <c r="C55" s="170"/>
      <c r="D55" s="120"/>
      <c r="E55" s="88"/>
      <c r="F55" s="177"/>
      <c r="G55" s="177"/>
      <c r="H55" s="110"/>
      <c r="I55" s="35"/>
    </row>
    <row r="56" spans="1:10" s="161" customFormat="1" ht="15.6" x14ac:dyDescent="0.3">
      <c r="A56" s="88"/>
      <c r="B56" s="170"/>
      <c r="C56" s="170"/>
      <c r="D56" s="120"/>
      <c r="E56" s="88"/>
      <c r="F56" s="177"/>
      <c r="G56" s="177"/>
      <c r="H56" s="155"/>
      <c r="I56" s="35"/>
    </row>
    <row r="57" spans="1:10" s="161" customFormat="1" ht="18.600000000000001" thickBot="1" x14ac:dyDescent="0.35">
      <c r="A57" s="228" t="s">
        <v>360</v>
      </c>
      <c r="B57" s="121"/>
      <c r="C57" s="121"/>
      <c r="D57" s="122">
        <f>SUM(D53:D56)</f>
        <v>0</v>
      </c>
      <c r="E57" s="3"/>
      <c r="F57" s="3"/>
      <c r="G57" s="3"/>
      <c r="H57" s="38"/>
      <c r="I57" s="35"/>
    </row>
    <row r="58" spans="1:10" s="67" customFormat="1" ht="25.5" customHeight="1" thickBot="1" x14ac:dyDescent="0.35">
      <c r="A58" s="123" t="s">
        <v>162</v>
      </c>
      <c r="B58" s="124"/>
      <c r="C58" s="124"/>
      <c r="D58" s="125">
        <f>SUM(D57,D49,D41,D33,D25,D17,D9)</f>
        <v>0</v>
      </c>
      <c r="E58" s="3"/>
      <c r="F58" s="3"/>
      <c r="G58" s="3"/>
      <c r="H58" s="38"/>
      <c r="I58" s="35"/>
      <c r="J58" s="59"/>
    </row>
    <row r="59" spans="1:10" ht="15.6" x14ac:dyDescent="0.3">
      <c r="A59" s="59" t="s">
        <v>27</v>
      </c>
    </row>
    <row r="60" spans="1:10" ht="15.6" x14ac:dyDescent="0.3"/>
    <row r="63" spans="1:10" ht="15.6" x14ac:dyDescent="0.3"/>
    <row r="64" spans="1:10" ht="15.6" x14ac:dyDescent="0.3"/>
    <row r="66" ht="15.6" x14ac:dyDescent="0.3"/>
    <row r="67" ht="15.6" x14ac:dyDescent="0.3"/>
    <row r="68" ht="15.6" x14ac:dyDescent="0.3"/>
    <row r="69" ht="15.6" x14ac:dyDescent="0.3"/>
    <row r="70" ht="15.6" x14ac:dyDescent="0.3"/>
    <row r="79" ht="15.6" x14ac:dyDescent="0.3"/>
    <row r="80" ht="15.6" x14ac:dyDescent="0.3"/>
    <row r="81" ht="15.6" x14ac:dyDescent="0.3"/>
    <row r="82" ht="15.6" x14ac:dyDescent="0.3"/>
    <row r="83" ht="15.6" x14ac:dyDescent="0.3"/>
    <row r="84" ht="15.6" x14ac:dyDescent="0.3"/>
    <row r="85" ht="15.6" x14ac:dyDescent="0.3"/>
    <row r="86" ht="15.6" x14ac:dyDescent="0.3"/>
    <row r="87" ht="15.6" x14ac:dyDescent="0.3"/>
    <row r="88" ht="15.6" x14ac:dyDescent="0.3"/>
    <row r="89" ht="15.6" x14ac:dyDescent="0.3"/>
    <row r="90" ht="15.6" x14ac:dyDescent="0.3"/>
  </sheetData>
  <sheetProtection formatCells="0"/>
  <protectedRanges>
    <protectedRange sqref="J9:XFD11 A51" name="Range2"/>
    <protectedRange sqref="B51:G51 A5:G8 D27:G27 B56:G56 B43:G43 B35:G35 B21:G24 B13:G16 B29:C32 B37:C40 B53:C55 C12 C20 C28 C36 C44 C52 C4" name="Range2_1_1"/>
    <protectedRange sqref="A13:A16" name="Range2_3"/>
    <protectedRange sqref="H56 A56 A21:A24" name="Range2_4_2"/>
    <protectedRange sqref="A27" name="Range2_5"/>
    <protectedRange sqref="A35" name="Range2_6"/>
    <protectedRange sqref="H22" name="Range2_4_2_2"/>
  </protectedRanges>
  <dataValidations count="3">
    <dataValidation allowBlank="1" showInputMessage="1" showErrorMessage="1" prompt="Enter a brief name or title to label the activity/activities" sqref="A13:A16 A27 A5:A8 A35 A43 A56 A21:A24 A51" xr:uid="{D5CA5316-F8AA-45CB-A78C-F20CC8F68338}"/>
    <dataValidation allowBlank="1" showInputMessage="1" showErrorMessage="1" promptTitle="Questions to Address:" prompt="What need does this activity meet? Or what Board strategy does it align with?_x000a_What is the estimated reach of this activity (i.e. how many will be served)?_x000a_How will the Board measure success for this activity? _x000a_What are the measurable outcomes?" sqref="H35:H36 H27:H28 H8 H43:H44 H56 G44 G12 G52 H12:H16 H20:H24 G20 G28 G36 H51:H52 G4:H4" xr:uid="{2C13CAD5-6AF8-47A9-A977-733775732AB3}"/>
    <dataValidation allowBlank="1" showInputMessage="1" showErrorMessage="1" prompt="Place the activty's estimated expenditure amount in the cell._x000a_" sqref="D5:D8 D43 D27 D35 D56 D51 D21:D24 D13:D16" xr:uid="{DF09C77D-B389-43FE-A024-99222DB86E41}"/>
  </dataValidations>
  <printOptions horizontalCentered="1"/>
  <pageMargins left="0.25" right="0.25" top="0.61848958333333304" bottom="0.75" header="0.3" footer="0.3"/>
  <pageSetup scale="25" fitToHeight="0" orientation="portrait" r:id="rId1"/>
  <headerFooter>
    <oddHeader>&amp;C&amp;"-,Bold"&amp;14Child Care Quality Expenditure &amp;&amp; Activity Report</oddHeader>
    <oddFooter>&amp;C&amp;12Submit completed plan or quarterly report to bcm@twc.texas.gov
Submit questions about content of the report to childcare.programassistance@twc.texas.gov
Page &amp;P of &amp;N_x000D_&amp;1#&amp;"Calibri"&amp;11&amp;KFF0000 Sensitive</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CF3A-CBB6-4590-BF70-D1B3066665A9}">
  <sheetPr codeName="Sheet8">
    <tabColor rgb="FFFFFF00"/>
  </sheetPr>
  <dimension ref="A2:N45"/>
  <sheetViews>
    <sheetView workbookViewId="0"/>
  </sheetViews>
  <sheetFormatPr defaultColWidth="8.5546875" defaultRowHeight="14.4" x14ac:dyDescent="0.3"/>
  <cols>
    <col min="2" max="2" width="17.44140625" customWidth="1"/>
    <col min="3" max="3" width="43.44140625" bestFit="1" customWidth="1"/>
    <col min="4" max="4" width="1.44140625" customWidth="1"/>
    <col min="5" max="5" width="22.5546875" customWidth="1"/>
    <col min="6" max="6" width="1.44140625" customWidth="1"/>
    <col min="7" max="7" width="30.44140625" customWidth="1"/>
    <col min="8" max="8" width="1.44140625" customWidth="1"/>
    <col min="9" max="9" width="55" customWidth="1"/>
    <col min="10" max="10" width="1.5546875" customWidth="1"/>
    <col min="11" max="11" width="28.44140625" bestFit="1" customWidth="1"/>
    <col min="12" max="12" width="3" customWidth="1"/>
    <col min="13" max="14" width="28" customWidth="1"/>
  </cols>
  <sheetData>
    <row r="2" spans="1:14" ht="15.6" x14ac:dyDescent="0.3">
      <c r="A2" s="11" t="s">
        <v>362</v>
      </c>
      <c r="B2" s="11" t="s">
        <v>363</v>
      </c>
      <c r="C2" s="1" t="s">
        <v>364</v>
      </c>
      <c r="D2" s="1"/>
      <c r="E2" s="8" t="s">
        <v>223</v>
      </c>
      <c r="G2" s="1" t="s">
        <v>365</v>
      </c>
      <c r="I2" s="9" t="s">
        <v>366</v>
      </c>
      <c r="K2" t="s">
        <v>367</v>
      </c>
      <c r="M2" t="s">
        <v>368</v>
      </c>
    </row>
    <row r="3" spans="1:14" ht="16.5" customHeight="1" x14ac:dyDescent="0.3">
      <c r="A3">
        <v>0</v>
      </c>
      <c r="B3" s="13">
        <v>0</v>
      </c>
      <c r="C3" s="12" t="s">
        <v>369</v>
      </c>
      <c r="E3" s="32" t="s">
        <v>370</v>
      </c>
      <c r="F3" s="13"/>
      <c r="G3" s="32" t="s">
        <v>370</v>
      </c>
      <c r="H3" s="13"/>
      <c r="I3" s="32" t="s">
        <v>370</v>
      </c>
      <c r="K3" s="32" t="s">
        <v>370</v>
      </c>
      <c r="M3" s="32" t="s">
        <v>370</v>
      </c>
      <c r="N3" s="32"/>
    </row>
    <row r="4" spans="1:14" ht="15.6" x14ac:dyDescent="0.3">
      <c r="A4">
        <v>1</v>
      </c>
      <c r="B4" t="s">
        <v>128</v>
      </c>
      <c r="C4" t="s">
        <v>169</v>
      </c>
      <c r="E4" s="66" t="s">
        <v>371</v>
      </c>
      <c r="G4" t="s">
        <v>372</v>
      </c>
      <c r="I4" s="59" t="s">
        <v>99</v>
      </c>
      <c r="K4" t="s">
        <v>89</v>
      </c>
      <c r="M4" t="s">
        <v>89</v>
      </c>
    </row>
    <row r="5" spans="1:14" ht="15.6" x14ac:dyDescent="0.3">
      <c r="A5">
        <v>2</v>
      </c>
      <c r="B5" t="s">
        <v>129</v>
      </c>
      <c r="C5" t="s">
        <v>170</v>
      </c>
      <c r="E5" s="67" t="s">
        <v>373</v>
      </c>
      <c r="G5" t="s">
        <v>374</v>
      </c>
      <c r="I5" s="59" t="s">
        <v>100</v>
      </c>
      <c r="K5" t="s">
        <v>375</v>
      </c>
      <c r="M5" t="s">
        <v>375</v>
      </c>
    </row>
    <row r="6" spans="1:14" ht="15.6" x14ac:dyDescent="0.3">
      <c r="A6">
        <v>3</v>
      </c>
      <c r="B6" t="s">
        <v>130</v>
      </c>
      <c r="C6" t="s">
        <v>171</v>
      </c>
      <c r="E6" s="66" t="s">
        <v>376</v>
      </c>
      <c r="G6" t="s">
        <v>377</v>
      </c>
      <c r="I6" s="59" t="s">
        <v>101</v>
      </c>
      <c r="K6" t="s">
        <v>378</v>
      </c>
      <c r="M6" t="s">
        <v>379</v>
      </c>
    </row>
    <row r="7" spans="1:14" ht="15.6" x14ac:dyDescent="0.3">
      <c r="A7">
        <v>4</v>
      </c>
      <c r="B7" t="s">
        <v>10</v>
      </c>
      <c r="C7" t="s">
        <v>172</v>
      </c>
      <c r="E7" s="67" t="s">
        <v>380</v>
      </c>
      <c r="G7" t="s">
        <v>381</v>
      </c>
      <c r="I7" s="59" t="s">
        <v>102</v>
      </c>
    </row>
    <row r="8" spans="1:14" ht="15.75" customHeight="1" x14ac:dyDescent="0.3">
      <c r="A8">
        <v>5</v>
      </c>
      <c r="B8" t="s">
        <v>131</v>
      </c>
      <c r="C8" t="s">
        <v>173</v>
      </c>
      <c r="E8" s="67" t="s">
        <v>382</v>
      </c>
      <c r="G8" t="s">
        <v>383</v>
      </c>
      <c r="I8" s="66" t="s">
        <v>57</v>
      </c>
    </row>
    <row r="9" spans="1:14" ht="15.6" x14ac:dyDescent="0.3">
      <c r="A9">
        <v>6</v>
      </c>
      <c r="B9" t="s">
        <v>384</v>
      </c>
      <c r="C9" t="s">
        <v>174</v>
      </c>
      <c r="G9" t="s">
        <v>385</v>
      </c>
      <c r="I9" s="66" t="s">
        <v>103</v>
      </c>
      <c r="M9" t="s">
        <v>386</v>
      </c>
    </row>
    <row r="10" spans="1:14" ht="15" customHeight="1" x14ac:dyDescent="0.3">
      <c r="A10">
        <v>7</v>
      </c>
      <c r="B10" t="s">
        <v>133</v>
      </c>
      <c r="C10" t="s">
        <v>175</v>
      </c>
      <c r="I10" s="67" t="s">
        <v>104</v>
      </c>
      <c r="M10" s="114" t="s">
        <v>370</v>
      </c>
      <c r="N10" s="32"/>
    </row>
    <row r="11" spans="1:14" ht="15.75" customHeight="1" x14ac:dyDescent="0.3">
      <c r="A11">
        <v>8</v>
      </c>
      <c r="B11" t="s">
        <v>134</v>
      </c>
      <c r="C11" t="s">
        <v>176</v>
      </c>
      <c r="M11" t="s">
        <v>276</v>
      </c>
    </row>
    <row r="12" spans="1:14" x14ac:dyDescent="0.3">
      <c r="A12">
        <v>9</v>
      </c>
      <c r="B12" t="s">
        <v>135</v>
      </c>
      <c r="C12" t="s">
        <v>177</v>
      </c>
      <c r="M12" t="s">
        <v>387</v>
      </c>
    </row>
    <row r="13" spans="1:14" ht="17.25" customHeight="1" x14ac:dyDescent="0.3">
      <c r="A13">
        <v>10</v>
      </c>
      <c r="B13" t="s">
        <v>388</v>
      </c>
      <c r="C13" t="s">
        <v>178</v>
      </c>
      <c r="M13" t="s">
        <v>389</v>
      </c>
    </row>
    <row r="14" spans="1:14" ht="17.25" customHeight="1" x14ac:dyDescent="0.3">
      <c r="A14">
        <v>11</v>
      </c>
      <c r="B14" t="s">
        <v>137</v>
      </c>
      <c r="C14" t="s">
        <v>179</v>
      </c>
      <c r="M14" t="s">
        <v>390</v>
      </c>
    </row>
    <row r="15" spans="1:14" ht="17.25" customHeight="1" x14ac:dyDescent="0.3">
      <c r="A15">
        <v>12</v>
      </c>
      <c r="B15" t="s">
        <v>138</v>
      </c>
      <c r="C15" t="s">
        <v>180</v>
      </c>
      <c r="E15" t="s">
        <v>391</v>
      </c>
      <c r="I15" t="s">
        <v>112</v>
      </c>
      <c r="K15" s="486" t="s">
        <v>392</v>
      </c>
    </row>
    <row r="16" spans="1:14" ht="15.6" x14ac:dyDescent="0.3">
      <c r="A16">
        <v>13</v>
      </c>
      <c r="B16" t="s">
        <v>139</v>
      </c>
      <c r="C16" t="s">
        <v>181</v>
      </c>
      <c r="E16" s="32" t="s">
        <v>370</v>
      </c>
      <c r="G16" s="67"/>
      <c r="I16" s="264" t="s">
        <v>370</v>
      </c>
    </row>
    <row r="17" spans="1:11" ht="15.6" x14ac:dyDescent="0.3">
      <c r="A17">
        <v>14</v>
      </c>
      <c r="B17" t="s">
        <v>140</v>
      </c>
      <c r="C17" t="s">
        <v>182</v>
      </c>
      <c r="E17" t="s">
        <v>107</v>
      </c>
      <c r="G17" s="67"/>
      <c r="I17" s="258" t="s">
        <v>393</v>
      </c>
      <c r="K17" t="s">
        <v>394</v>
      </c>
    </row>
    <row r="18" spans="1:11" ht="15.6" x14ac:dyDescent="0.3">
      <c r="A18">
        <v>15</v>
      </c>
      <c r="B18" t="s">
        <v>141</v>
      </c>
      <c r="C18" t="s">
        <v>183</v>
      </c>
      <c r="E18" t="s">
        <v>108</v>
      </c>
      <c r="I18" s="260" t="s">
        <v>395</v>
      </c>
      <c r="K18" t="s">
        <v>394</v>
      </c>
    </row>
    <row r="19" spans="1:11" ht="15.6" x14ac:dyDescent="0.3">
      <c r="A19">
        <v>16</v>
      </c>
      <c r="B19" t="s">
        <v>142</v>
      </c>
      <c r="C19" t="s">
        <v>184</v>
      </c>
      <c r="E19" t="s">
        <v>109</v>
      </c>
      <c r="I19" s="266" t="s">
        <v>396</v>
      </c>
      <c r="K19" t="s">
        <v>397</v>
      </c>
    </row>
    <row r="20" spans="1:11" ht="15.6" x14ac:dyDescent="0.3">
      <c r="A20">
        <v>17</v>
      </c>
      <c r="B20" t="s">
        <v>398</v>
      </c>
      <c r="C20" t="s">
        <v>185</v>
      </c>
      <c r="E20" t="s">
        <v>110</v>
      </c>
      <c r="I20" s="254" t="s">
        <v>399</v>
      </c>
      <c r="K20" t="s">
        <v>400</v>
      </c>
    </row>
    <row r="21" spans="1:11" ht="15.6" x14ac:dyDescent="0.3">
      <c r="A21">
        <v>18</v>
      </c>
      <c r="B21" t="s">
        <v>144</v>
      </c>
      <c r="C21" t="s">
        <v>186</v>
      </c>
      <c r="I21" s="257" t="s">
        <v>401</v>
      </c>
      <c r="K21" t="s">
        <v>402</v>
      </c>
    </row>
    <row r="22" spans="1:11" ht="15.6" x14ac:dyDescent="0.3">
      <c r="A22">
        <v>19</v>
      </c>
      <c r="B22" t="s">
        <v>145</v>
      </c>
      <c r="C22" t="s">
        <v>187</v>
      </c>
      <c r="I22" s="265" t="s">
        <v>403</v>
      </c>
      <c r="K22" t="s">
        <v>404</v>
      </c>
    </row>
    <row r="23" spans="1:11" ht="22.2" customHeight="1" x14ac:dyDescent="0.3">
      <c r="A23">
        <v>20</v>
      </c>
      <c r="B23" t="s">
        <v>146</v>
      </c>
      <c r="C23" t="s">
        <v>188</v>
      </c>
      <c r="E23" s="663" t="s">
        <v>119</v>
      </c>
      <c r="I23" s="257" t="s">
        <v>405</v>
      </c>
      <c r="K23" t="s">
        <v>406</v>
      </c>
    </row>
    <row r="24" spans="1:11" ht="15.6" x14ac:dyDescent="0.3">
      <c r="A24">
        <v>21</v>
      </c>
      <c r="B24" t="s">
        <v>147</v>
      </c>
      <c r="C24" t="s">
        <v>189</v>
      </c>
      <c r="E24" t="s">
        <v>352</v>
      </c>
      <c r="I24" s="257" t="s">
        <v>338</v>
      </c>
      <c r="K24" t="s">
        <v>407</v>
      </c>
    </row>
    <row r="25" spans="1:11" ht="15.6" x14ac:dyDescent="0.3">
      <c r="A25">
        <v>22</v>
      </c>
      <c r="B25" t="s">
        <v>148</v>
      </c>
      <c r="C25" t="s">
        <v>190</v>
      </c>
      <c r="E25" t="s">
        <v>408</v>
      </c>
      <c r="I25" s="257" t="s">
        <v>409</v>
      </c>
      <c r="K25" t="s">
        <v>410</v>
      </c>
    </row>
    <row r="26" spans="1:11" ht="15.6" x14ac:dyDescent="0.3">
      <c r="A26">
        <v>23</v>
      </c>
      <c r="B26" t="s">
        <v>411</v>
      </c>
      <c r="C26" t="s">
        <v>191</v>
      </c>
      <c r="E26" t="s">
        <v>412</v>
      </c>
      <c r="I26" s="262" t="s">
        <v>413</v>
      </c>
      <c r="K26" t="s">
        <v>394</v>
      </c>
    </row>
    <row r="27" spans="1:11" ht="15.6" x14ac:dyDescent="0.3">
      <c r="A27">
        <v>24</v>
      </c>
      <c r="B27" t="s">
        <v>414</v>
      </c>
      <c r="C27" t="s">
        <v>192</v>
      </c>
      <c r="I27" s="254" t="s">
        <v>415</v>
      </c>
      <c r="K27" t="s">
        <v>416</v>
      </c>
    </row>
    <row r="28" spans="1:11" ht="15.6" x14ac:dyDescent="0.3">
      <c r="A28">
        <v>25</v>
      </c>
      <c r="B28" t="s">
        <v>151</v>
      </c>
      <c r="C28" t="s">
        <v>193</v>
      </c>
      <c r="I28" s="260" t="s">
        <v>417</v>
      </c>
      <c r="K28" t="s">
        <v>418</v>
      </c>
    </row>
    <row r="29" spans="1:11" ht="15.6" x14ac:dyDescent="0.3">
      <c r="A29">
        <v>26</v>
      </c>
      <c r="B29" t="s">
        <v>152</v>
      </c>
      <c r="C29" t="s">
        <v>194</v>
      </c>
      <c r="I29" s="269" t="s">
        <v>346</v>
      </c>
      <c r="K29" t="s">
        <v>419</v>
      </c>
    </row>
    <row r="30" spans="1:11" ht="15.6" x14ac:dyDescent="0.3">
      <c r="A30">
        <v>27</v>
      </c>
      <c r="B30" t="s">
        <v>420</v>
      </c>
      <c r="C30" t="s">
        <v>195</v>
      </c>
      <c r="I30" s="267" t="s">
        <v>349</v>
      </c>
      <c r="K30" t="s">
        <v>421</v>
      </c>
    </row>
    <row r="31" spans="1:11" ht="15.6" x14ac:dyDescent="0.3">
      <c r="A31">
        <v>28</v>
      </c>
      <c r="B31" t="s">
        <v>154</v>
      </c>
      <c r="C31" t="s">
        <v>196</v>
      </c>
      <c r="I31" s="267" t="s">
        <v>348</v>
      </c>
      <c r="K31" t="s">
        <v>422</v>
      </c>
    </row>
    <row r="32" spans="1:11" ht="15.6" x14ac:dyDescent="0.3">
      <c r="I32" s="256" t="s">
        <v>423</v>
      </c>
      <c r="K32" t="s">
        <v>404</v>
      </c>
    </row>
    <row r="33" spans="5:11" ht="15.6" x14ac:dyDescent="0.3">
      <c r="I33" s="255" t="s">
        <v>288</v>
      </c>
      <c r="K33" t="s">
        <v>416</v>
      </c>
    </row>
    <row r="34" spans="5:11" ht="15.6" x14ac:dyDescent="0.3">
      <c r="I34" s="255" t="s">
        <v>289</v>
      </c>
      <c r="K34" t="s">
        <v>424</v>
      </c>
    </row>
    <row r="35" spans="5:11" ht="15.6" x14ac:dyDescent="0.3">
      <c r="I35" s="255" t="s">
        <v>425</v>
      </c>
      <c r="K35" t="s">
        <v>418</v>
      </c>
    </row>
    <row r="36" spans="5:11" ht="15.6" x14ac:dyDescent="0.3">
      <c r="E36" s="253" t="s">
        <v>93</v>
      </c>
      <c r="I36" s="255" t="s">
        <v>426</v>
      </c>
      <c r="K36" t="s">
        <v>427</v>
      </c>
    </row>
    <row r="37" spans="5:11" ht="15.6" x14ac:dyDescent="0.3">
      <c r="E37" t="s">
        <v>89</v>
      </c>
      <c r="I37" s="255" t="s">
        <v>428</v>
      </c>
      <c r="K37" t="s">
        <v>429</v>
      </c>
    </row>
    <row r="38" spans="5:11" ht="15.6" x14ac:dyDescent="0.3">
      <c r="E38" t="s">
        <v>430</v>
      </c>
      <c r="I38" s="268" t="s">
        <v>261</v>
      </c>
      <c r="K38" t="s">
        <v>431</v>
      </c>
    </row>
    <row r="39" spans="5:11" ht="15.6" x14ac:dyDescent="0.3">
      <c r="E39" t="s">
        <v>379</v>
      </c>
      <c r="I39" s="267" t="s">
        <v>347</v>
      </c>
      <c r="K39" t="s">
        <v>432</v>
      </c>
    </row>
    <row r="40" spans="5:11" x14ac:dyDescent="0.3">
      <c r="I40" s="259" t="s">
        <v>433</v>
      </c>
      <c r="K40" t="s">
        <v>434</v>
      </c>
    </row>
    <row r="41" spans="5:11" ht="15.6" x14ac:dyDescent="0.3">
      <c r="I41" s="261" t="s">
        <v>435</v>
      </c>
      <c r="K41" t="s">
        <v>436</v>
      </c>
    </row>
    <row r="42" spans="5:11" ht="15.6" x14ac:dyDescent="0.3">
      <c r="I42" s="263" t="s">
        <v>437</v>
      </c>
      <c r="K42" t="s">
        <v>438</v>
      </c>
    </row>
    <row r="43" spans="5:11" ht="15.6" x14ac:dyDescent="0.3">
      <c r="E43" t="s">
        <v>439</v>
      </c>
      <c r="I43" s="270" t="s">
        <v>256</v>
      </c>
      <c r="K43" t="s">
        <v>440</v>
      </c>
    </row>
    <row r="44" spans="5:11" ht="15.6" x14ac:dyDescent="0.3">
      <c r="E44" t="s">
        <v>441</v>
      </c>
      <c r="I44" s="232"/>
    </row>
    <row r="45" spans="5:11" x14ac:dyDescent="0.3">
      <c r="E45" t="s">
        <v>442</v>
      </c>
    </row>
  </sheetData>
  <dataValidations count="2">
    <dataValidation type="list" allowBlank="1" showInputMessage="1" showErrorMessage="1" sqref="G16:G17" xr:uid="{17C2248E-6B79-4E40-86C3-6161E5659F2A}">
      <formula1>$A$58:$A$61</formula1>
    </dataValidation>
    <dataValidation allowBlank="1" showInputMessage="1" showErrorMessage="1" promptTitle="Measurable Outcome(s)" prompt="Describe how the Board will measure success of the Child Care Quality activity." sqref="E23" xr:uid="{0BE67151-6FB7-4BD9-802A-CE23C8410074}"/>
  </dataValidations>
  <pageMargins left="0.7" right="0.7" top="0.75" bottom="0.75" header="0.3" footer="0.3"/>
  <pageSetup orientation="portrait" horizontalDpi="1200" verticalDpi="1200" r:id="rId1"/>
  <headerFooter>
    <oddFooter>&amp;C_x000D_&amp;1#&amp;"Calibri"&amp;11&amp;KFF0000 Sensitive</oddFooter>
  </headerFooter>
  <legacy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8F175A9F1281A48A5C2A18D67311450" ma:contentTypeVersion="15" ma:contentTypeDescription="Create a new document." ma:contentTypeScope="" ma:versionID="9793c5762fc2094ba623ef1afba6da18">
  <xsd:schema xmlns:xsd="http://www.w3.org/2001/XMLSchema" xmlns:xs="http://www.w3.org/2001/XMLSchema" xmlns:p="http://schemas.microsoft.com/office/2006/metadata/properties" xmlns:ns1="http://schemas.microsoft.com/sharepoint/v3" xmlns:ns2="69bc4a87-aeb1-4e2a-8844-66aae643a6a2" xmlns:ns3="d75cc3ea-6d34-48b9-955f-209672471296" targetNamespace="http://schemas.microsoft.com/office/2006/metadata/properties" ma:root="true" ma:fieldsID="bac40db86771ff53a375a27946e46f15" ns1:_="" ns2:_="" ns3:_="">
    <xsd:import namespace="http://schemas.microsoft.com/sharepoint/v3"/>
    <xsd:import namespace="69bc4a87-aeb1-4e2a-8844-66aae643a6a2"/>
    <xsd:import namespace="d75cc3ea-6d34-48b9-955f-20967247129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bc4a87-aeb1-4e2a-8844-66aae643a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2870f7a-ebce-4420-99c3-1cd72abed08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cc3ea-6d34-48b9-955f-20967247129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4c2949c-22a8-4d1d-9a8c-b3c5bd09e7e6}" ma:internalName="TaxCatchAll" ma:showField="CatchAllData" ma:web="d75cc3ea-6d34-48b9-955f-2096724712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6.xml>��
</file>

<file path=customXml/item7.xml>��
</file>

<file path=customXml/item8.xml>��
</file>

<file path=customXml/item9.xml><?xml version="1.0" encoding="utf-8"?>
<?mso-contentType ?>
<FormTemplates xmlns="http://schemas.microsoft.com/sharepoint/v3/contenttype/forms">
  <Display>DocumentLibraryForm</Display>
  <Edit>DocumentLibraryForm</Edit>
  <New>DocumentLibraryForm</New>
</FormTemplates>
</file>

<file path=customXml/item10.xml>��
</file>

<file path=customXml/item11.xml>��
</file>

<file path=customXml/item12.xml>��
</file>

<file path=customXml/item13.xml>��
</file>

<file path=customXml/item14.xml>��
</file>

<file path=customXml/item15.xml>��
</file>

<file path=customXml/item16.xml><?xml version="1.0" encoding="utf-8"?>
<p:properties xmlns:p="http://schemas.microsoft.com/office/2006/metadata/properties" xmlns:xsi="http://www.w3.org/2001/XMLSchema-instance" xmlns:pc="http://schemas.microsoft.com/office/infopath/2007/PartnerControls">
  <documentManagement>
    <TaxCatchAll xmlns="d75cc3ea-6d34-48b9-955f-209672471296" xsi:nil="true"/>
    <lcf76f155ced4ddcb4097134ff3c332f xmlns="69bc4a87-aeb1-4e2a-8844-66aae643a6a2">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033DB8F0-5EB7-4BAD-8362-8C7F10452A52}">
  <ds:schemaRefs>
    <ds:schemaRef ds:uri="http://gemini/pivotcustomization/TableXML_Table9"/>
  </ds:schemaRefs>
</ds:datastoreItem>
</file>

<file path=customXml/itemProps2.xml><?xml version="1.0" encoding="utf-8"?>
<ds:datastoreItem xmlns:ds="http://schemas.openxmlformats.org/officeDocument/2006/customXml" ds:itemID="{48C5A92E-CF81-4EA2-833C-4363C9950976}">
  <ds:schemaRefs>
    <ds:schemaRef ds:uri="http://gemini/pivotcustomization/Diagrams"/>
  </ds:schemaRefs>
</ds:datastoreItem>
</file>

<file path=customXml/itemProps3.xml><?xml version="1.0" encoding="utf-8"?>
<ds:datastoreItem xmlns:ds="http://schemas.openxmlformats.org/officeDocument/2006/customXml" ds:itemID="{F3344DEE-4F09-4F2C-B3E5-5396DD39C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4a87-aeb1-4e2a-8844-66aae643a6a2"/>
    <ds:schemaRef ds:uri="d75cc3ea-6d34-48b9-955f-2096724712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40ADABA-F24E-4D2B-B2F4-D0036C347567}">
  <ds:schemaRefs>
    <ds:schemaRef ds:uri="http://gemini/pivotcustomization/RelationshipAutoDetectionEnabled"/>
  </ds:schemaRefs>
</ds:datastoreItem>
</file>

<file path=customXml/itemProps5.xml><?xml version="1.0" encoding="utf-8"?>
<ds:datastoreItem xmlns:ds="http://schemas.openxmlformats.org/officeDocument/2006/customXml" ds:itemID="{6FF25E3B-41DC-4995-B617-53E273F35E51}">
  <ds:schemaRefs>
    <ds:schemaRef ds:uri="http://gemini/pivotcustomization/IsSandboxEmbedded"/>
  </ds:schemaRefs>
</ds:datastoreItem>
</file>

<file path=customXml/itemProps6.xml><?xml version="1.0" encoding="utf-8"?>
<ds:datastoreItem xmlns:ds="http://schemas.openxmlformats.org/officeDocument/2006/customXml" ds:itemID="{8E88479C-F774-46D4-A19A-241A074AEF1E}">
  <ds:schemaRefs>
    <ds:schemaRef ds:uri="http://gemini/pivotcustomization/ManualCalcMode"/>
  </ds:schemaRefs>
</ds:datastoreItem>
</file>

<file path=customXml/itemProps7.xml><?xml version="1.0" encoding="utf-8"?>
<ds:datastoreItem xmlns:ds="http://schemas.openxmlformats.org/officeDocument/2006/customXml" ds:itemID="{0B8184E2-127B-45DE-9E03-81215AC7B02B}">
  <ds:schemaRefs>
    <ds:schemaRef ds:uri="http://gemini/pivotcustomization/SandboxNonEmpty"/>
  </ds:schemaRefs>
</ds:datastoreItem>
</file>

<file path=customXml/itemProps8.xml><?xml version="1.0" encoding="utf-8"?>
<ds:datastoreItem xmlns:ds="http://schemas.openxmlformats.org/officeDocument/2006/customXml" ds:itemID="{299A3CD0-C042-41C8-A4EE-1617DED54EF1}">
  <ds:schemaRefs>
    <ds:schemaRef ds:uri="http://gemini/pivotcustomization/PowerPivotVersion"/>
  </ds:schemaRefs>
</ds:datastoreItem>
</file>

<file path=customXml/itemProps9.xml><?xml version="1.0" encoding="utf-8"?>
<ds:datastoreItem xmlns:ds="http://schemas.openxmlformats.org/officeDocument/2006/customXml" ds:itemID="{2B044F63-B1BE-48C1-8291-789E0A0E68DE}">
  <ds:schemaRefs>
    <ds:schemaRef ds:uri="http://schemas.microsoft.com/sharepoint/v3/contenttype/forms"/>
  </ds:schemaRefs>
</ds:datastoreItem>
</file>

<file path=customXml/itemProps10.xml><?xml version="1.0" encoding="utf-8"?>
<ds:datastoreItem xmlns:ds="http://schemas.openxmlformats.org/officeDocument/2006/customXml" ds:itemID="{AFEEDD89-B140-4345-942F-245E7FC5D7D8}">
  <ds:schemaRefs>
    <ds:schemaRef ds:uri="http://gemini/pivotcustomization/MeasureGridState"/>
  </ds:schemaRefs>
</ds:datastoreItem>
</file>

<file path=customXml/itemProps11.xml><?xml version="1.0" encoding="utf-8"?>
<ds:datastoreItem xmlns:ds="http://schemas.openxmlformats.org/officeDocument/2006/customXml" ds:itemID="{10E159E2-E199-4095-BCF2-A59DC9C5E871}">
  <ds:schemaRefs>
    <ds:schemaRef ds:uri="http://gemini/pivotcustomization/TableWidget"/>
  </ds:schemaRefs>
</ds:datastoreItem>
</file>

<file path=customXml/itemProps12.xml><?xml version="1.0" encoding="utf-8"?>
<ds:datastoreItem xmlns:ds="http://schemas.openxmlformats.org/officeDocument/2006/customXml" ds:itemID="{18F23846-E4E1-45BB-ADAC-6674238C200F}">
  <ds:schemaRefs>
    <ds:schemaRef ds:uri="http://gemini/pivotcustomization/ShowImplicitMeasures"/>
  </ds:schemaRefs>
</ds:datastoreItem>
</file>

<file path=customXml/itemProps13.xml><?xml version="1.0" encoding="utf-8"?>
<ds:datastoreItem xmlns:ds="http://schemas.openxmlformats.org/officeDocument/2006/customXml" ds:itemID="{659530D1-B1CD-4AFD-BF74-35F8299F5957}">
  <ds:schemaRefs>
    <ds:schemaRef ds:uri="http://gemini/pivotcustomization/ClientWindowXML"/>
  </ds:schemaRefs>
</ds:datastoreItem>
</file>

<file path=customXml/itemProps14.xml><?xml version="1.0" encoding="utf-8"?>
<ds:datastoreItem xmlns:ds="http://schemas.openxmlformats.org/officeDocument/2006/customXml" ds:itemID="{2E71C815-2599-4EC9-A3C5-70FAA36DE41C}">
  <ds:schemaRefs>
    <ds:schemaRef ds:uri="http://gemini/pivotcustomization/LinkedTableUpdateMode"/>
  </ds:schemaRefs>
</ds:datastoreItem>
</file>

<file path=customXml/itemProps15.xml><?xml version="1.0" encoding="utf-8"?>
<ds:datastoreItem xmlns:ds="http://schemas.openxmlformats.org/officeDocument/2006/customXml" ds:itemID="{63E4792F-FF46-4778-B943-D26606E576E2}">
  <ds:schemaRefs>
    <ds:schemaRef ds:uri="http://schemas.microsoft.com/DataMashup"/>
  </ds:schemaRefs>
</ds:datastoreItem>
</file>

<file path=customXml/itemProps16.xml><?xml version="1.0" encoding="utf-8"?>
<ds:datastoreItem xmlns:ds="http://schemas.openxmlformats.org/officeDocument/2006/customXml" ds:itemID="{F93D6E9E-87A5-4016-AE48-5B720C9E7BCE}">
  <ds:schemaRefs>
    <ds:schemaRef ds:uri="http://schemas.microsoft.com/office/infopath/2007/PartnerControls"/>
    <ds:schemaRef ds:uri="d75cc3ea-6d34-48b9-955f-209672471296"/>
    <ds:schemaRef ds:uri="69bc4a87-aeb1-4e2a-8844-66aae643a6a2"/>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sharepoint/v3"/>
    <ds:schemaRef ds:uri="http://www.w3.org/XML/1998/namespace"/>
    <ds:schemaRef ds:uri="http://purl.org/dc/dcmitype/"/>
  </ds:schemaRefs>
</ds:datastoreItem>
</file>

<file path=customXml/itemProps17.xml><?xml version="1.0" encoding="utf-8"?>
<ds:datastoreItem xmlns:ds="http://schemas.openxmlformats.org/officeDocument/2006/customXml" ds:itemID="{E09490CE-A596-435E-AE1F-F314DADFCDFC}">
  <ds:schemaRefs>
    <ds:schemaRef ds:uri="http://gemini/pivotcustomization/FormulaBarState"/>
  </ds:schemaRefs>
</ds:datastoreItem>
</file>

<file path=customXml/itemProps18.xml><?xml version="1.0" encoding="utf-8"?>
<ds:datastoreItem xmlns:ds="http://schemas.openxmlformats.org/officeDocument/2006/customXml" ds:itemID="{330B50EB-51F1-450F-818D-6EDBA2E96A25}">
  <ds:schemaRefs>
    <ds:schemaRef ds:uri="http://gemini/pivotcustomization/ShowHidden"/>
  </ds:schemaRefs>
</ds:datastoreItem>
</file>

<file path=customXml/itemProps19.xml><?xml version="1.0" encoding="utf-8"?>
<ds:datastoreItem xmlns:ds="http://schemas.openxmlformats.org/officeDocument/2006/customXml" ds:itemID="{E8F6A889-C48F-412D-9A0D-4E3A2366AA9A}">
  <ds:schemaRefs>
    <ds:schemaRef ds:uri="http://gemini/pivotcustomization/ErrorCache"/>
  </ds:schemaRefs>
</ds:datastoreItem>
</file>

<file path=customXml/itemProps20.xml><?xml version="1.0" encoding="utf-8"?>
<ds:datastoreItem xmlns:ds="http://schemas.openxmlformats.org/officeDocument/2006/customXml" ds:itemID="{F17746F6-65A9-45F0-9293-8896B4FC90B5}">
  <ds:schemaRefs>
    <ds:schemaRef ds:uri="http://gemini/pivotcustomization/TableOrder"/>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40</vt:i4>
      </vt:variant>
    </vt:vector>
  </HeadingPairs>
  <TitlesOfParts>
    <vt:vector size="63" baseType="lpstr">
      <vt:lpstr>Instructions</vt:lpstr>
      <vt:lpstr>Examples &amp; Definitions</vt:lpstr>
      <vt:lpstr>Texas Rising Star Staff</vt:lpstr>
      <vt:lpstr>Annual Exp Plan</vt:lpstr>
      <vt:lpstr>Hidden Figures</vt:lpstr>
      <vt:lpstr>Annual Exp Plan Old</vt:lpstr>
      <vt:lpstr>TWC Hidden - Funding</vt:lpstr>
      <vt:lpstr>Annual Expenditure Plan</vt:lpstr>
      <vt:lpstr>Q1 Narrative </vt:lpstr>
      <vt:lpstr>Q2 Narrative </vt:lpstr>
      <vt:lpstr>Q3 Narrative</vt:lpstr>
      <vt:lpstr>Q4 Narrative-</vt:lpstr>
      <vt:lpstr>Quarterly Narrative</vt:lpstr>
      <vt:lpstr>Hidden-TWC Staff</vt:lpstr>
      <vt:lpstr>WD Letter Revisions</vt:lpstr>
      <vt:lpstr>Q2 Narrative_old </vt:lpstr>
      <vt:lpstr>Q3 Narrative_old</vt:lpstr>
      <vt:lpstr>Q4 Narrative</vt:lpstr>
      <vt:lpstr>Q data</vt:lpstr>
      <vt:lpstr>Quarterly Data</vt:lpstr>
      <vt:lpstr>EOY Report</vt:lpstr>
      <vt:lpstr>EOY Report OLD</vt:lpstr>
      <vt:lpstr>Drop-Down Pick Lists</vt:lpstr>
      <vt:lpstr>'Annual Exp Plan'!Anticipated_Quarter_Start</vt:lpstr>
      <vt:lpstr>'Annual Exp Plan Old'!Anticipated_Quarter_Start</vt:lpstr>
      <vt:lpstr>'Annual Expenditure Plan'!Anticipated_Quarter_Start</vt:lpstr>
      <vt:lpstr>'EOY Report OLD'!Anticipated_Quarter_Start</vt:lpstr>
      <vt:lpstr>'Q2 Narrative_old '!Criteria</vt:lpstr>
      <vt:lpstr>'Q3 Narrative_old'!Criteria</vt:lpstr>
      <vt:lpstr>'Q4 Narrative'!Criteria</vt:lpstr>
      <vt:lpstr>'Annual Exp Plan'!Evaluation_Assessment_Tools</vt:lpstr>
      <vt:lpstr>'Annual Exp Plan Old'!Evaluation_Assessment_Tools</vt:lpstr>
      <vt:lpstr>'Annual Expenditure Plan'!Evaluation_Assessment_Tools</vt:lpstr>
      <vt:lpstr>'EOY Report'!Evaluation_Assessment_Tools</vt:lpstr>
      <vt:lpstr>'EOY Report OLD'!Evaluation_Assessment_Tools</vt:lpstr>
      <vt:lpstr>'Annual Exp Plan'!Print_Titles</vt:lpstr>
      <vt:lpstr>'Annual Exp Plan Old'!Print_Titles</vt:lpstr>
      <vt:lpstr>'Annual Expenditure Plan'!Print_Titles</vt:lpstr>
      <vt:lpstr>'Q1 Narrative '!Print_Titles</vt:lpstr>
      <vt:lpstr>'Q2 Narrative '!Print_Titles</vt:lpstr>
      <vt:lpstr>'Q2 Narrative_old '!Print_Titles</vt:lpstr>
      <vt:lpstr>'Q3 Narrative'!Print_Titles</vt:lpstr>
      <vt:lpstr>'Q3 Narrative_old'!Print_Titles</vt:lpstr>
      <vt:lpstr>'Q4 Narrative'!Print_Titles</vt:lpstr>
      <vt:lpstr>'Q4 Narrative-'!Print_Titles</vt:lpstr>
      <vt:lpstr>'Quarterly Narrative'!Print_Titles</vt:lpstr>
      <vt:lpstr>'Annual Exp Plan'!Select_Evaluation_Assessment_Tools</vt:lpstr>
      <vt:lpstr>'Annual Exp Plan Old'!Select_Evaluation_Assessment_Tools</vt:lpstr>
      <vt:lpstr>'Annual Expenditure Plan'!Select_Evaluation_Assessment_Tools</vt:lpstr>
      <vt:lpstr>'EOY Report'!Select_Evaluation_Assessment_Tools</vt:lpstr>
      <vt:lpstr>'EOY Report OLD'!Select_Evaluation_Assessment_Tools</vt:lpstr>
      <vt:lpstr>'Annual Exp Plan'!Select_tool</vt:lpstr>
      <vt:lpstr>'Annual Exp Plan Old'!Select_tool</vt:lpstr>
      <vt:lpstr>'Annual Expenditure Plan'!Select_tool</vt:lpstr>
      <vt:lpstr>'EOY Report'!Select_tool</vt:lpstr>
      <vt:lpstr>'EOY Report OLD'!Select_tool</vt:lpstr>
      <vt:lpstr>'Q2 Narrative_old '!TitleQ1..E11</vt:lpstr>
      <vt:lpstr>'Q3 Narrative_old'!TitleQ1..E11</vt:lpstr>
      <vt:lpstr>'Q4 Narrative'!TitleQ1..E11</vt:lpstr>
      <vt:lpstr>TitleQ1..E11</vt:lpstr>
      <vt:lpstr>TitleQ2..E21</vt:lpstr>
      <vt:lpstr>TitleQ2..E31</vt:lpstr>
      <vt:lpstr>TitleQ4..E41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Board CCQ Expenditure Activity Report Template</dc:title>
  <dc:subject/>
  <dc:creator>Wilson,Allison P</dc:creator>
  <cp:keywords>CCQ; quality; board; QPR</cp:keywords>
  <dc:description>Minor corrections based on 48-hr review; ready for signature routing</dc:description>
  <cp:lastModifiedBy>Bryce R Robinson</cp:lastModifiedBy>
  <cp:revision/>
  <dcterms:created xsi:type="dcterms:W3CDTF">2020-10-01T14:22:56Z</dcterms:created>
  <dcterms:modified xsi:type="dcterms:W3CDTF">2026-10-20T17:16:35Z</dcterms:modified>
  <cp:category/>
  <cp:contentStatus>Editing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0x01010400F43848A8059B3F4EAA10CE9C3CC31947</vt:lpwstr>
  </property>
  <property fmtid="{D5CDD505-2E9C-101B-9397-08002B2CF9AE}" pid="3" name="RecordingLink">
    <vt:lpwstr>, </vt:lpwstr>
  </property>
  <property fmtid="{D5CDD505-2E9C-101B-9397-08002B2CF9AE}" pid="4" name="_docset_NoMedatataSyncRequired">
    <vt:lpwstr>False</vt:lpwstr>
  </property>
  <property fmtid="{D5CDD505-2E9C-101B-9397-08002B2CF9AE}" pid="5" name="MediaServiceImageTags">
    <vt:lpwstr/>
  </property>
  <property fmtid="{D5CDD505-2E9C-101B-9397-08002B2CF9AE}" pid="6" name="AssignedTo">
    <vt:lpwstr>28</vt:lpwstr>
  </property>
  <property fmtid="{D5CDD505-2E9C-101B-9397-08002B2CF9AE}" pid="7" name="Task Type">
    <vt:lpwstr>WD Letter</vt:lpwstr>
  </property>
  <property fmtid="{D5CDD505-2E9C-101B-9397-08002B2CF9AE}" pid="8" name="Team">
    <vt:lpwstr>QI</vt:lpwstr>
  </property>
  <property fmtid="{D5CDD505-2E9C-101B-9397-08002B2CF9AE}" pid="9" name="Task Priority">
    <vt:lpwstr>3 - Normal</vt:lpwstr>
  </property>
  <property fmtid="{D5CDD505-2E9C-101B-9397-08002B2CF9AE}" pid="10" name="Major Project">
    <vt:lpwstr>3</vt:lpwstr>
  </property>
  <property fmtid="{D5CDD505-2E9C-101B-9397-08002B2CF9AE}" pid="11" name="Start Date">
    <vt:filetime>2026-08-07T05:00:00Z</vt:filetime>
  </property>
  <property fmtid="{D5CDD505-2E9C-101B-9397-08002B2CF9AE}" pid="12" name="TaskStatus">
    <vt:lpwstr>2 - In Progress</vt:lpwstr>
  </property>
  <property fmtid="{D5CDD505-2E9C-101B-9397-08002B2CF9AE}" pid="13" name="Approvals">
    <vt:lpwstr>Reagan Miller APPROVED WITH CHANGES AS MARKED Monday, October 19, 2026</vt:lpwstr>
  </property>
  <property fmtid="{D5CDD505-2E9C-101B-9397-08002B2CF9AE}" pid="14" name="Document Link">
    <vt:lpwstr/>
  </property>
  <property fmtid="{D5CDD505-2E9C-101B-9397-08002B2CF9AE}" pid="15" name="MSIP_Label_f15a0b7f-c2d8-425b-a3c0-bc0b5fc2a298_Enabled">
    <vt:lpwstr>true</vt:lpwstr>
  </property>
  <property fmtid="{D5CDD505-2E9C-101B-9397-08002B2CF9AE}" pid="16" name="MSIP_Label_f15a0b7f-c2d8-425b-a3c0-bc0b5fc2a298_SetDate">
    <vt:lpwstr>2025-04-29T21:16:45Z</vt:lpwstr>
  </property>
  <property fmtid="{D5CDD505-2E9C-101B-9397-08002B2CF9AE}" pid="17" name="MSIP_Label_f15a0b7f-c2d8-425b-a3c0-bc0b5fc2a298_Method">
    <vt:lpwstr>Standard</vt:lpwstr>
  </property>
  <property fmtid="{D5CDD505-2E9C-101B-9397-08002B2CF9AE}" pid="18" name="MSIP_Label_f15a0b7f-c2d8-425b-a3c0-bc0b5fc2a298_Name">
    <vt:lpwstr>Sensitive Internal - Controlled</vt:lpwstr>
  </property>
  <property fmtid="{D5CDD505-2E9C-101B-9397-08002B2CF9AE}" pid="19" name="MSIP_Label_f15a0b7f-c2d8-425b-a3c0-bc0b5fc2a298_SiteId">
    <vt:lpwstr>01b72b92-8ec4-4537-98b9-52b43e864168</vt:lpwstr>
  </property>
  <property fmtid="{D5CDD505-2E9C-101B-9397-08002B2CF9AE}" pid="20" name="MSIP_Label_f15a0b7f-c2d8-425b-a3c0-bc0b5fc2a298_ActionId">
    <vt:lpwstr>b75fd81b-4166-46f2-81cc-250a263bccf9</vt:lpwstr>
  </property>
  <property fmtid="{D5CDD505-2E9C-101B-9397-08002B2CF9AE}" pid="21" name="MSIP_Label_f15a0b7f-c2d8-425b-a3c0-bc0b5fc2a298_ContentBits">
    <vt:lpwstr>2</vt:lpwstr>
  </property>
  <property fmtid="{D5CDD505-2E9C-101B-9397-08002B2CF9AE}" pid="22" name="MSIP_Label_f15a0b7f-c2d8-425b-a3c0-bc0b5fc2a298_Tag">
    <vt:lpwstr>10, 3, 0, 1</vt:lpwstr>
  </property>
  <property fmtid="{D5CDD505-2E9C-101B-9397-08002B2CF9AE}" pid="23" name="_ApprovalAssignedTo">
    <vt:lpwstr/>
  </property>
  <property fmtid="{D5CDD505-2E9C-101B-9397-08002B2CF9AE}" pid="24" name="_ApprovalStatus">
    <vt:i4>0</vt:i4>
  </property>
  <property fmtid="{D5CDD505-2E9C-101B-9397-08002B2CF9AE}" pid="25" name="_ApprovalRespondedBy">
    <vt:lpwstr/>
  </property>
  <property fmtid="{D5CDD505-2E9C-101B-9397-08002B2CF9AE}" pid="26" name="_dlc_policyId">
    <vt:lpwstr/>
  </property>
  <property fmtid="{D5CDD505-2E9C-101B-9397-08002B2CF9AE}" pid="27" name="ItemRetentionFormula">
    <vt:lpwstr/>
  </property>
  <property fmtid="{D5CDD505-2E9C-101B-9397-08002B2CF9AE}" pid="28" name="_ApprovalSentBy">
    <vt:lpwstr/>
  </property>
  <property fmtid="{D5CDD505-2E9C-101B-9397-08002B2CF9AE}" pid="29" name="Secondary">
    <vt:lpwstr>4848</vt:lpwstr>
  </property>
</Properties>
</file>