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bookViews>
    <workbookView xWindow="0" yWindow="0" windowWidth="23040" windowHeight="8535"/>
  </bookViews>
  <sheets>
    <sheet name="By Provider (Att.1)" sheetId="1" r:id="rId1"/>
    <sheet name="Detail (Att.2)" sheetId="2" r:id="rId2"/>
    <sheet name="Supplemental Targets (Att.3)" sheetId="3" r:id="rId3"/>
    <sheet name="Final Targets (Att.4)" sheetId="4" r:id="rId4"/>
  </sheets>
  <externalReferences>
    <externalReference r:id="rId5"/>
    <externalReference r:id="rId6"/>
  </externalReferences>
  <definedNames>
    <definedName name="_Hlk534879218" localSheetId="0">'By Provider (Att.1)'!$C$6</definedName>
    <definedName name="_xlnm.Print_Area" localSheetId="0">'By Provider (Att.1)'!$A$1:$I$47</definedName>
    <definedName name="_xlnm.Print_Area" localSheetId="1">'Detail (Att.2)'!$A$1:$N$48</definedName>
    <definedName name="Proposed_Grantee_EL_Civics_Basic_Target">[1]Negotiations!$B$12</definedName>
    <definedName name="Proposed_Grantee_EL_Civics_IET_Target">[1]Negotiations!$C$12</definedName>
    <definedName name="Proposed_Grantee_Standard_IET_Target">[1]Negotiations!$H$12</definedName>
    <definedName name="Proposed_Grantee_Standard_Intensive_Target">[1]Negotiations!$F$12</definedName>
    <definedName name="RowTitle1..B7" localSheetId="2">[1]Negotiations!#REF!</definedName>
    <definedName name="RowTitle1..B7">[1]Negotiations!#REF!</definedName>
    <definedName name="Select_AEL_Grantee">[1]Negotiations!$A$2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E42" i="3"/>
  <c r="J42" i="3"/>
  <c r="M42" i="4" l="1"/>
  <c r="F43" i="3"/>
  <c r="G43" i="3"/>
  <c r="L43" i="3" l="1"/>
  <c r="L23" i="3" s="1"/>
  <c r="O23" i="4" s="1"/>
  <c r="G6" i="3"/>
  <c r="L6" i="4" s="1"/>
  <c r="K43" i="3"/>
  <c r="K16" i="3" s="1"/>
  <c r="N16" i="4" s="1"/>
  <c r="F6" i="3"/>
  <c r="F24" i="3"/>
  <c r="F16" i="3"/>
  <c r="K16" i="4" s="1"/>
  <c r="F8" i="3"/>
  <c r="K8" i="4" s="1"/>
  <c r="G16" i="3"/>
  <c r="L16" i="4" s="1"/>
  <c r="G24" i="3"/>
  <c r="L24" i="4" s="1"/>
  <c r="G28" i="3"/>
  <c r="L28" i="4" s="1"/>
  <c r="G32" i="3"/>
  <c r="L32" i="4" s="1"/>
  <c r="G36" i="3"/>
  <c r="L36" i="4" s="1"/>
  <c r="G40" i="3"/>
  <c r="L40" i="4" s="1"/>
  <c r="F23" i="3"/>
  <c r="F19" i="3"/>
  <c r="K19" i="4" s="1"/>
  <c r="F15" i="3"/>
  <c r="K15" i="4" s="1"/>
  <c r="F11" i="3"/>
  <c r="K11" i="4" s="1"/>
  <c r="F7" i="3"/>
  <c r="K7" i="4" s="1"/>
  <c r="F27" i="3"/>
  <c r="K27" i="4" s="1"/>
  <c r="F31" i="3"/>
  <c r="K31" i="4" s="1"/>
  <c r="F35" i="3"/>
  <c r="K35" i="4" s="1"/>
  <c r="F39" i="3"/>
  <c r="G13" i="3"/>
  <c r="L13" i="4" s="1"/>
  <c r="G17" i="3"/>
  <c r="L17" i="4" s="1"/>
  <c r="G21" i="3"/>
  <c r="L21" i="4" s="1"/>
  <c r="G25" i="3"/>
  <c r="L25" i="4" s="1"/>
  <c r="G29" i="3"/>
  <c r="L29" i="4" s="1"/>
  <c r="G33" i="3"/>
  <c r="L33" i="4" s="1"/>
  <c r="G37" i="3"/>
  <c r="L37" i="4" s="1"/>
  <c r="G41" i="3"/>
  <c r="L41" i="4" s="1"/>
  <c r="F26" i="3"/>
  <c r="K26" i="4" s="1"/>
  <c r="F30" i="3"/>
  <c r="K30" i="4" s="1"/>
  <c r="F34" i="3"/>
  <c r="F22" i="3"/>
  <c r="K22" i="4" s="1"/>
  <c r="F18" i="3"/>
  <c r="K18" i="4" s="1"/>
  <c r="F14" i="3"/>
  <c r="K14" i="4" s="1"/>
  <c r="F10" i="3"/>
  <c r="G14" i="3"/>
  <c r="L14" i="4" s="1"/>
  <c r="G18" i="3"/>
  <c r="L18" i="4" s="1"/>
  <c r="G22" i="3"/>
  <c r="L22" i="4" s="1"/>
  <c r="F38" i="3"/>
  <c r="K38" i="4" s="1"/>
  <c r="F20" i="3"/>
  <c r="F12" i="3"/>
  <c r="K12" i="4" s="1"/>
  <c r="G12" i="3"/>
  <c r="L12" i="4" s="1"/>
  <c r="G20" i="3"/>
  <c r="L20" i="4" s="1"/>
  <c r="G10" i="3"/>
  <c r="L10" i="4" s="1"/>
  <c r="F40" i="3"/>
  <c r="G26" i="3"/>
  <c r="L26" i="4" s="1"/>
  <c r="G30" i="3"/>
  <c r="L30" i="4" s="1"/>
  <c r="G34" i="3"/>
  <c r="L34" i="4" s="1"/>
  <c r="G38" i="3"/>
  <c r="L38" i="4" s="1"/>
  <c r="F36" i="3"/>
  <c r="F25" i="3"/>
  <c r="F21" i="3"/>
  <c r="K21" i="4" s="1"/>
  <c r="F17" i="3"/>
  <c r="F13" i="3"/>
  <c r="F9" i="3"/>
  <c r="K9" i="4" s="1"/>
  <c r="G9" i="3"/>
  <c r="L9" i="4" s="1"/>
  <c r="F29" i="3"/>
  <c r="F33" i="3"/>
  <c r="F37" i="3"/>
  <c r="K37" i="4" s="1"/>
  <c r="F41" i="3"/>
  <c r="G11" i="3"/>
  <c r="L11" i="4" s="1"/>
  <c r="G15" i="3"/>
  <c r="L15" i="4" s="1"/>
  <c r="G19" i="3"/>
  <c r="L19" i="4" s="1"/>
  <c r="G23" i="3"/>
  <c r="L23" i="4" s="1"/>
  <c r="G27" i="3"/>
  <c r="L27" i="4" s="1"/>
  <c r="G31" i="3"/>
  <c r="L31" i="4" s="1"/>
  <c r="G35" i="3"/>
  <c r="L35" i="4" s="1"/>
  <c r="G39" i="3"/>
  <c r="L39" i="4" s="1"/>
  <c r="G8" i="3"/>
  <c r="L8" i="4" s="1"/>
  <c r="F28" i="3"/>
  <c r="F32" i="3"/>
  <c r="K32" i="4" s="1"/>
  <c r="G7" i="3"/>
  <c r="L7" i="4" s="1"/>
  <c r="K38" i="3" l="1"/>
  <c r="N38" i="4" s="1"/>
  <c r="K11" i="3"/>
  <c r="N11" i="4" s="1"/>
  <c r="K9" i="3"/>
  <c r="M9" i="3" s="1"/>
  <c r="N9" i="3" s="1"/>
  <c r="K24" i="3"/>
  <c r="N24" i="4" s="1"/>
  <c r="K36" i="3"/>
  <c r="L10" i="3"/>
  <c r="O10" i="4" s="1"/>
  <c r="L34" i="3"/>
  <c r="O34" i="4" s="1"/>
  <c r="L30" i="3"/>
  <c r="O30" i="4" s="1"/>
  <c r="K32" i="3"/>
  <c r="N32" i="4" s="1"/>
  <c r="L33" i="3"/>
  <c r="O33" i="4" s="1"/>
  <c r="L9" i="3"/>
  <c r="O9" i="4" s="1"/>
  <c r="L20" i="3"/>
  <c r="O20" i="4" s="1"/>
  <c r="L21" i="3"/>
  <c r="O21" i="4" s="1"/>
  <c r="L25" i="3"/>
  <c r="O25" i="4" s="1"/>
  <c r="L19" i="3"/>
  <c r="O19" i="4" s="1"/>
  <c r="L39" i="3"/>
  <c r="O39" i="4" s="1"/>
  <c r="L22" i="3"/>
  <c r="O22" i="4" s="1"/>
  <c r="L17" i="3"/>
  <c r="O17" i="4" s="1"/>
  <c r="L36" i="3"/>
  <c r="O36" i="4" s="1"/>
  <c r="L27" i="3"/>
  <c r="O27" i="4" s="1"/>
  <c r="K41" i="3"/>
  <c r="K22" i="3"/>
  <c r="N22" i="4" s="1"/>
  <c r="K34" i="3"/>
  <c r="M34" i="3" s="1"/>
  <c r="N34" i="3" s="1"/>
  <c r="K19" i="3"/>
  <c r="N19" i="4" s="1"/>
  <c r="K33" i="3"/>
  <c r="N33" i="4" s="1"/>
  <c r="K12" i="3"/>
  <c r="K39" i="3"/>
  <c r="M39" i="3" s="1"/>
  <c r="N39" i="3" s="1"/>
  <c r="L38" i="3"/>
  <c r="O38" i="4" s="1"/>
  <c r="P38" i="4" s="1"/>
  <c r="L18" i="3"/>
  <c r="O18" i="4" s="1"/>
  <c r="L13" i="3"/>
  <c r="O13" i="4" s="1"/>
  <c r="L32" i="3"/>
  <c r="O32" i="4" s="1"/>
  <c r="L11" i="3"/>
  <c r="O11" i="4" s="1"/>
  <c r="P11" i="4" s="1"/>
  <c r="L26" i="3"/>
  <c r="O26" i="4" s="1"/>
  <c r="L35" i="3"/>
  <c r="O35" i="4" s="1"/>
  <c r="L7" i="3"/>
  <c r="O7" i="4" s="1"/>
  <c r="L16" i="3"/>
  <c r="O16" i="4" s="1"/>
  <c r="P16" i="4" s="1"/>
  <c r="L15" i="3"/>
  <c r="O15" i="4" s="1"/>
  <c r="L14" i="3"/>
  <c r="O14" i="4" s="1"/>
  <c r="L8" i="3"/>
  <c r="O8" i="4" s="1"/>
  <c r="L37" i="3"/>
  <c r="O37" i="4" s="1"/>
  <c r="L31" i="3"/>
  <c r="O31" i="4" s="1"/>
  <c r="L41" i="3"/>
  <c r="O41" i="4" s="1"/>
  <c r="L24" i="3"/>
  <c r="O24" i="4" s="1"/>
  <c r="L29" i="3"/>
  <c r="O29" i="4" s="1"/>
  <c r="K17" i="3"/>
  <c r="K29" i="3"/>
  <c r="K20" i="3"/>
  <c r="N20" i="4" s="1"/>
  <c r="K28" i="3"/>
  <c r="N28" i="4" s="1"/>
  <c r="K10" i="3"/>
  <c r="N10" i="4" s="1"/>
  <c r="K26" i="3"/>
  <c r="N26" i="4" s="1"/>
  <c r="K23" i="3"/>
  <c r="M23" i="3" s="1"/>
  <c r="N23" i="3" s="1"/>
  <c r="K31" i="3"/>
  <c r="N31" i="4" s="1"/>
  <c r="K21" i="3"/>
  <c r="M21" i="3" s="1"/>
  <c r="N21" i="3" s="1"/>
  <c r="K25" i="3"/>
  <c r="M25" i="3" s="1"/>
  <c r="N25" i="3" s="1"/>
  <c r="K35" i="3"/>
  <c r="N35" i="4" s="1"/>
  <c r="K18" i="3"/>
  <c r="K7" i="3"/>
  <c r="N7" i="4" s="1"/>
  <c r="H28" i="3"/>
  <c r="I28" i="3" s="1"/>
  <c r="K28" i="4"/>
  <c r="H33" i="3"/>
  <c r="I33" i="3" s="1"/>
  <c r="K33" i="4"/>
  <c r="H13" i="3"/>
  <c r="I13" i="3" s="1"/>
  <c r="K13" i="4"/>
  <c r="H36" i="3"/>
  <c r="I36" i="3" s="1"/>
  <c r="K36" i="4"/>
  <c r="N12" i="4"/>
  <c r="H20" i="3"/>
  <c r="I20" i="3" s="1"/>
  <c r="K20" i="4"/>
  <c r="L42" i="4"/>
  <c r="H29" i="3"/>
  <c r="I29" i="3" s="1"/>
  <c r="K29" i="4"/>
  <c r="H17" i="3"/>
  <c r="I17" i="3" s="1"/>
  <c r="K17" i="4"/>
  <c r="H40" i="3"/>
  <c r="I40" i="3" s="1"/>
  <c r="K40" i="4"/>
  <c r="N29" i="4"/>
  <c r="H10" i="3"/>
  <c r="I10" i="3" s="1"/>
  <c r="K10" i="4"/>
  <c r="K6" i="4"/>
  <c r="H6" i="3"/>
  <c r="I6" i="3" s="1"/>
  <c r="H41" i="3"/>
  <c r="I41" i="3" s="1"/>
  <c r="K41" i="4"/>
  <c r="H34" i="3"/>
  <c r="I34" i="3" s="1"/>
  <c r="K34" i="4"/>
  <c r="H39" i="3"/>
  <c r="I39" i="3" s="1"/>
  <c r="K39" i="4"/>
  <c r="H23" i="3"/>
  <c r="I23" i="3" s="1"/>
  <c r="K23" i="4"/>
  <c r="K44" i="3"/>
  <c r="K6" i="3"/>
  <c r="K13" i="3"/>
  <c r="N13" i="4" s="1"/>
  <c r="H25" i="3"/>
  <c r="I25" i="3" s="1"/>
  <c r="K25" i="4"/>
  <c r="K37" i="3"/>
  <c r="N37" i="4" s="1"/>
  <c r="K27" i="3"/>
  <c r="N27" i="4" s="1"/>
  <c r="K14" i="3"/>
  <c r="K30" i="3"/>
  <c r="K15" i="3"/>
  <c r="L40" i="3"/>
  <c r="O40" i="4" s="1"/>
  <c r="L12" i="3"/>
  <c r="O12" i="4" s="1"/>
  <c r="L28" i="3"/>
  <c r="O28" i="4" s="1"/>
  <c r="K8" i="3"/>
  <c r="N8" i="4" s="1"/>
  <c r="K40" i="3"/>
  <c r="H24" i="3"/>
  <c r="I24" i="3" s="1"/>
  <c r="K24" i="4"/>
  <c r="L44" i="3"/>
  <c r="L6" i="3"/>
  <c r="O6" i="4" s="1"/>
  <c r="H7" i="3"/>
  <c r="I7" i="3" s="1"/>
  <c r="H21" i="3"/>
  <c r="I21" i="3" s="1"/>
  <c r="G42" i="3"/>
  <c r="H18" i="3"/>
  <c r="I18" i="3" s="1"/>
  <c r="H30" i="3"/>
  <c r="I30" i="3" s="1"/>
  <c r="H35" i="3"/>
  <c r="I35" i="3" s="1"/>
  <c r="H11" i="3"/>
  <c r="I11" i="3" s="1"/>
  <c r="H8" i="3"/>
  <c r="I8" i="3" s="1"/>
  <c r="H14" i="3"/>
  <c r="I14" i="3" s="1"/>
  <c r="H32" i="3"/>
  <c r="I32" i="3" s="1"/>
  <c r="H37" i="3"/>
  <c r="I37" i="3" s="1"/>
  <c r="H9" i="3"/>
  <c r="I9" i="3" s="1"/>
  <c r="H12" i="3"/>
  <c r="I12" i="3" s="1"/>
  <c r="F42" i="3"/>
  <c r="H22" i="3"/>
  <c r="I22" i="3" s="1"/>
  <c r="H26" i="3"/>
  <c r="I26" i="3" s="1"/>
  <c r="H31" i="3"/>
  <c r="I31" i="3" s="1"/>
  <c r="H15" i="3"/>
  <c r="I15" i="3" s="1"/>
  <c r="H16" i="3"/>
  <c r="I16" i="3" s="1"/>
  <c r="H38" i="3"/>
  <c r="I38" i="3" s="1"/>
  <c r="H27" i="3"/>
  <c r="I27" i="3" s="1"/>
  <c r="H19" i="3"/>
  <c r="I19" i="3" s="1"/>
  <c r="N34" i="4" l="1"/>
  <c r="N9" i="4"/>
  <c r="P9" i="4" s="1"/>
  <c r="N39" i="4"/>
  <c r="P39" i="4" s="1"/>
  <c r="M36" i="3"/>
  <c r="N36" i="3" s="1"/>
  <c r="K42" i="3"/>
  <c r="N36" i="4"/>
  <c r="P27" i="4"/>
  <c r="M20" i="3"/>
  <c r="N20" i="3" s="1"/>
  <c r="M31" i="3"/>
  <c r="N31" i="3" s="1"/>
  <c r="M38" i="3"/>
  <c r="N38" i="3" s="1"/>
  <c r="N25" i="4"/>
  <c r="P25" i="4" s="1"/>
  <c r="M17" i="3"/>
  <c r="N17" i="3" s="1"/>
  <c r="M41" i="3"/>
  <c r="N41" i="3" s="1"/>
  <c r="M22" i="3"/>
  <c r="N22" i="3" s="1"/>
  <c r="P35" i="4"/>
  <c r="N21" i="4"/>
  <c r="P21" i="4" s="1"/>
  <c r="P26" i="4"/>
  <c r="P22" i="4"/>
  <c r="P19" i="4"/>
  <c r="M33" i="3"/>
  <c r="N33" i="3" s="1"/>
  <c r="N41" i="4"/>
  <c r="P41" i="4" s="1"/>
  <c r="P10" i="4"/>
  <c r="P33" i="4"/>
  <c r="N17" i="4"/>
  <c r="P17" i="4" s="1"/>
  <c r="M18" i="3"/>
  <c r="N18" i="3" s="1"/>
  <c r="P31" i="4"/>
  <c r="M10" i="3"/>
  <c r="N10" i="3" s="1"/>
  <c r="M26" i="3"/>
  <c r="N26" i="3" s="1"/>
  <c r="P12" i="4"/>
  <c r="M19" i="3"/>
  <c r="N19" i="3" s="1"/>
  <c r="M16" i="3"/>
  <c r="N16" i="3" s="1"/>
  <c r="N18" i="4"/>
  <c r="P18" i="4" s="1"/>
  <c r="M11" i="3"/>
  <c r="N11" i="3" s="1"/>
  <c r="M37" i="3"/>
  <c r="N37" i="3" s="1"/>
  <c r="P37" i="4"/>
  <c r="M29" i="3"/>
  <c r="N29" i="3" s="1"/>
  <c r="M24" i="3"/>
  <c r="N24" i="3" s="1"/>
  <c r="N23" i="4"/>
  <c r="P23" i="4" s="1"/>
  <c r="M27" i="3"/>
  <c r="N27" i="3" s="1"/>
  <c r="M35" i="3"/>
  <c r="N35" i="3" s="1"/>
  <c r="P32" i="4"/>
  <c r="P7" i="4"/>
  <c r="M8" i="3"/>
  <c r="N8" i="3" s="1"/>
  <c r="P8" i="4"/>
  <c r="M32" i="3"/>
  <c r="N32" i="3" s="1"/>
  <c r="M7" i="3"/>
  <c r="N7" i="3" s="1"/>
  <c r="M13" i="3"/>
  <c r="N13" i="3" s="1"/>
  <c r="P24" i="4"/>
  <c r="M12" i="3"/>
  <c r="N12" i="3" s="1"/>
  <c r="P34" i="4"/>
  <c r="O42" i="4"/>
  <c r="K42" i="4"/>
  <c r="P20" i="4"/>
  <c r="P13" i="4"/>
  <c r="P28" i="4"/>
  <c r="M30" i="3"/>
  <c r="N30" i="3" s="1"/>
  <c r="N30" i="4"/>
  <c r="P30" i="4" s="1"/>
  <c r="L42" i="3"/>
  <c r="M14" i="3"/>
  <c r="N14" i="3" s="1"/>
  <c r="N14" i="4"/>
  <c r="P14" i="4" s="1"/>
  <c r="M28" i="3"/>
  <c r="N28" i="3" s="1"/>
  <c r="P36" i="4"/>
  <c r="M6" i="3"/>
  <c r="N6" i="3" s="1"/>
  <c r="N6" i="4"/>
  <c r="M40" i="3"/>
  <c r="N40" i="3" s="1"/>
  <c r="N40" i="4"/>
  <c r="P40" i="4" s="1"/>
  <c r="M15" i="3"/>
  <c r="N15" i="3" s="1"/>
  <c r="N15" i="4"/>
  <c r="P15" i="4" s="1"/>
  <c r="P29" i="4"/>
  <c r="I42" i="3"/>
  <c r="H42" i="3"/>
  <c r="N42" i="3" l="1"/>
  <c r="N42" i="4"/>
  <c r="P6" i="4"/>
  <c r="P42" i="4" s="1"/>
  <c r="M42" i="3"/>
  <c r="P44" i="2"/>
  <c r="L42" i="2"/>
  <c r="K42" i="2"/>
  <c r="I42" i="2"/>
  <c r="H42" i="2"/>
  <c r="F42" i="2"/>
  <c r="E42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M36" i="2"/>
  <c r="J36" i="2"/>
  <c r="G36" i="2"/>
  <c r="M35" i="2"/>
  <c r="J35" i="2"/>
  <c r="G35" i="2"/>
  <c r="M34" i="2"/>
  <c r="J34" i="2"/>
  <c r="G34" i="2"/>
  <c r="M33" i="2"/>
  <c r="J33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M21" i="2"/>
  <c r="J21" i="2"/>
  <c r="G21" i="2"/>
  <c r="M20" i="2"/>
  <c r="J20" i="2"/>
  <c r="G20" i="2"/>
  <c r="M19" i="2"/>
  <c r="J19" i="2"/>
  <c r="G19" i="2"/>
  <c r="M18" i="2"/>
  <c r="J18" i="2"/>
  <c r="G18" i="2"/>
  <c r="M17" i="2"/>
  <c r="J17" i="2"/>
  <c r="G17" i="2"/>
  <c r="M16" i="2"/>
  <c r="J16" i="2"/>
  <c r="G16" i="2"/>
  <c r="M15" i="2"/>
  <c r="J15" i="2"/>
  <c r="G15" i="2"/>
  <c r="M14" i="2"/>
  <c r="J14" i="2"/>
  <c r="G14" i="2"/>
  <c r="M13" i="2"/>
  <c r="J13" i="2"/>
  <c r="G13" i="2"/>
  <c r="M12" i="2"/>
  <c r="J12" i="2"/>
  <c r="G12" i="2"/>
  <c r="M11" i="2"/>
  <c r="J11" i="2"/>
  <c r="G11" i="2"/>
  <c r="M10" i="2"/>
  <c r="J10" i="2"/>
  <c r="G10" i="2"/>
  <c r="M9" i="2"/>
  <c r="J9" i="2"/>
  <c r="G9" i="2"/>
  <c r="M8" i="2"/>
  <c r="J8" i="2"/>
  <c r="G8" i="2"/>
  <c r="M7" i="2"/>
  <c r="J7" i="2"/>
  <c r="G7" i="2"/>
  <c r="M6" i="2"/>
  <c r="J6" i="2"/>
  <c r="G6" i="2"/>
  <c r="J42" i="2" l="1"/>
  <c r="M42" i="2"/>
  <c r="N9" i="2"/>
  <c r="N13" i="2"/>
  <c r="N17" i="2"/>
  <c r="N21" i="2"/>
  <c r="N25" i="2"/>
  <c r="N29" i="2"/>
  <c r="N33" i="2"/>
  <c r="N37" i="2"/>
  <c r="N41" i="2"/>
  <c r="N8" i="2"/>
  <c r="N12" i="2"/>
  <c r="N16" i="2"/>
  <c r="N20" i="2"/>
  <c r="N24" i="2"/>
  <c r="N28" i="2"/>
  <c r="N32" i="2"/>
  <c r="N36" i="2"/>
  <c r="N40" i="2"/>
  <c r="N7" i="2"/>
  <c r="N11" i="2"/>
  <c r="N15" i="2"/>
  <c r="N19" i="2"/>
  <c r="N23" i="2"/>
  <c r="N27" i="2"/>
  <c r="N31" i="2"/>
  <c r="N35" i="2"/>
  <c r="N39" i="2"/>
  <c r="N6" i="2"/>
  <c r="N10" i="2"/>
  <c r="N14" i="2"/>
  <c r="N18" i="2"/>
  <c r="N22" i="2"/>
  <c r="N26" i="2"/>
  <c r="N30" i="2"/>
  <c r="N34" i="2"/>
  <c r="N38" i="2"/>
  <c r="G42" i="2"/>
  <c r="B53" i="1"/>
  <c r="H42" i="1"/>
  <c r="F42" i="1"/>
  <c r="E42" i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N42" i="2" l="1"/>
  <c r="I42" i="1"/>
  <c r="G42" i="1"/>
</calcChain>
</file>

<file path=xl/sharedStrings.xml><?xml version="1.0" encoding="utf-8"?>
<sst xmlns="http://schemas.openxmlformats.org/spreadsheetml/2006/main" count="423" uniqueCount="137">
  <si>
    <t>Texas Workforce Commission</t>
  </si>
  <si>
    <t>Adult Education and Literacy (AEL)</t>
  </si>
  <si>
    <t>LWDA #</t>
  </si>
  <si>
    <t>LWDA Name</t>
  </si>
  <si>
    <t>Total Program</t>
  </si>
  <si>
    <t>Grand Total</t>
  </si>
  <si>
    <t>Panhandle</t>
  </si>
  <si>
    <t>AMARILLO COLLEGE</t>
  </si>
  <si>
    <t>South Plains</t>
  </si>
  <si>
    <t>EDUCATION SERVICE CTR REGION XVII</t>
  </si>
  <si>
    <t>North Texas</t>
  </si>
  <si>
    <t>ESC REGION 9</t>
  </si>
  <si>
    <t>North Central</t>
  </si>
  <si>
    <t>DENTON ISD</t>
  </si>
  <si>
    <t>NAVARRO COLLEGE</t>
  </si>
  <si>
    <t>PARIS JUNIOR COLLEGE</t>
  </si>
  <si>
    <t>WEATHERFORD ISD</t>
  </si>
  <si>
    <t>Tarrant County</t>
  </si>
  <si>
    <t>TARRANT COUNTY</t>
  </si>
  <si>
    <t>Dallas</t>
  </si>
  <si>
    <t>DALLAS COUNTY</t>
  </si>
  <si>
    <t>Northeast</t>
  </si>
  <si>
    <t>TEXARKANA COLLEGE</t>
  </si>
  <si>
    <t>East Texas</t>
  </si>
  <si>
    <t>LITERACY COUNCIL OF TYLER</t>
  </si>
  <si>
    <t>West Central</t>
  </si>
  <si>
    <t>ABILENE ISD</t>
  </si>
  <si>
    <t>Upper Rio Grande</t>
  </si>
  <si>
    <t>YSLETA ISD</t>
  </si>
  <si>
    <t>Permian Basin</t>
  </si>
  <si>
    <t>HOWARD COLLEGE</t>
  </si>
  <si>
    <t>MIDLAND COLLEGE</t>
  </si>
  <si>
    <t>ODESSA COLLEGE</t>
  </si>
  <si>
    <t>REGION  XVII ESC</t>
  </si>
  <si>
    <t>Concho Valley</t>
  </si>
  <si>
    <t>Heart of Texas</t>
  </si>
  <si>
    <t>MCLENNAN CC</t>
  </si>
  <si>
    <t>Capital Area</t>
  </si>
  <si>
    <t>AUSTIN CC</t>
  </si>
  <si>
    <t>Rural Capital</t>
  </si>
  <si>
    <t>COMMUNITY ACTION</t>
  </si>
  <si>
    <t>Brazos Valley</t>
  </si>
  <si>
    <t>BRAZOS VALLEY COG</t>
  </si>
  <si>
    <t>Deep East Texas</t>
  </si>
  <si>
    <t>ANGELINA COUNTY JC</t>
  </si>
  <si>
    <t>Southeast Texas</t>
  </si>
  <si>
    <t>REGION  V ESC</t>
  </si>
  <si>
    <t>Golden Crescent</t>
  </si>
  <si>
    <t>VICTORIA COLLEGE</t>
  </si>
  <si>
    <t>Alamo</t>
  </si>
  <si>
    <t>REGION XX ESC</t>
  </si>
  <si>
    <t>South Texas</t>
  </si>
  <si>
    <t>LAREDO CC</t>
  </si>
  <si>
    <t>Coastal Bend</t>
  </si>
  <si>
    <t>REGION II ESC</t>
  </si>
  <si>
    <t>Lower Rio Grande</t>
  </si>
  <si>
    <t>REGION I ESC</t>
  </si>
  <si>
    <t>Cameron County</t>
  </si>
  <si>
    <t>BROWNSVILLE ISD</t>
  </si>
  <si>
    <t>Texoma</t>
  </si>
  <si>
    <t>GRAYSON COLLEGE</t>
  </si>
  <si>
    <t>Central Texas</t>
  </si>
  <si>
    <t>CENTRAL TEXAS COLLEGE</t>
  </si>
  <si>
    <t>TEMPLE COLLEGE</t>
  </si>
  <si>
    <t>Middle Rio Grande</t>
  </si>
  <si>
    <t>SOUTHWEST TEXAS JUNIOR COLLEGE</t>
  </si>
  <si>
    <t>Gulf Coast</t>
  </si>
  <si>
    <t>HOUSTON GALVESTON AREA COUNCIL</t>
  </si>
  <si>
    <t>Notes:</t>
  </si>
  <si>
    <r>
      <t>Original 
AEFLA Federal 
State Grant Funds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</si>
  <si>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Supplemental 
AEFLA Federal 
State Grant Funds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</si>
  <si>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Total AEFLA Federal 
State Grant Funds</t>
  </si>
  <si>
    <r>
      <t>Original 
AEFLA Federal 
Funds for EL/Civics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</si>
  <si>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Supplemental AEFLA Federal 
Funds for EL/Civics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</si>
  <si>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Total 
AEFLA Federal 
Funds for EL/Civics</t>
  </si>
  <si>
    <r>
      <t>Original 
Professional
Development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</si>
  <si>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Supplemental 
Professional Development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</si>
  <si>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Total
Professional
Development</t>
  </si>
  <si>
    <t>Grantee #</t>
  </si>
  <si>
    <t>NEEDED</t>
  </si>
  <si>
    <t>Cost for Supplemental AEL Targets</t>
  </si>
  <si>
    <t>Supplemental AEL IET Targets</t>
  </si>
  <si>
    <t>Supplemental AEL Basic Targets</t>
  </si>
  <si>
    <t>AEL Federal Supplemental Funds</t>
  </si>
  <si>
    <t>Supplemental EL/C-IET Target</t>
  </si>
  <si>
    <t>Supplemental EL/C Target</t>
  </si>
  <si>
    <t>LWDA#</t>
  </si>
  <si>
    <t>Upper Rio/Borderplex</t>
  </si>
  <si>
    <t>Sort</t>
  </si>
  <si>
    <t>Final Total</t>
  </si>
  <si>
    <t>Final IET</t>
  </si>
  <si>
    <t>Final Basic</t>
  </si>
  <si>
    <t>Final Intensive</t>
  </si>
  <si>
    <t>Final
 EL/C-IET</t>
  </si>
  <si>
    <t>Final EL/C</t>
  </si>
  <si>
    <t>Original Total</t>
  </si>
  <si>
    <t>Original IET</t>
  </si>
  <si>
    <t>Original Basic</t>
  </si>
  <si>
    <t>Original Intensive</t>
  </si>
  <si>
    <t>Original EL/C-IET</t>
  </si>
  <si>
    <t>Original EL/C</t>
  </si>
  <si>
    <r>
      <t>Attachment 1: Supplemental Allocation and Professional Development Distribution for Program Year 2018 Period Beginning July 1, 2018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</si>
  <si>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Attachment 2: Supplemental Allocation and Professional Development Distribution for Program Year 2018 Period Beginning July 1, 2018</t>
    </r>
    <r>
      <rPr>
        <b/>
        <vertAlign val="superscript"/>
        <sz val="14"/>
        <color theme="1"/>
        <rFont val="Calibri"/>
        <family val="2"/>
        <scheme val="minor"/>
      </rPr>
      <t>4</t>
    </r>
  </si>
  <si>
    <t>Attachment 4: Final AEL Targets (Including Supplemental Targets) for Program Year 2018 Period Beginning July 1, 2018</t>
  </si>
  <si>
    <r>
      <t>AEL Federal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</si>
  <si>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El/Civics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</si>
  <si>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Professional Development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</si>
  <si>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Costs for Capacity-Building Activities with  EL/Civics Supplemental Funds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</si>
  <si>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Costs for Capacity-Building Activities with  AEL Federal Supplemental Funds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</si>
  <si>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Adopted by the Texas Workforce Commission on July 3, 2018.</t>
  </si>
  <si>
    <t>Attachment 3: Supplemental AEL Targets and Costs for Capacity-Building Activities for Program Year 2018 Period Beginning July 1, 2018</t>
  </si>
  <si>
    <t>Professional Development includes a $5,000 base amount per grantee plus the balance allocated using the allocation methodology used for the AEL Program year (PY) 2018 allocations effective July 1, 2018.</t>
  </si>
  <si>
    <t>Professional Development includes a $5,000 base amount per grantee and the balance allocated using the distribution methodology used for the AEL Program year (PY) 2019 allocations effective July 1, 2018.</t>
  </si>
  <si>
    <t>Grantee</t>
  </si>
  <si>
    <t>Grantee 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</si>
  <si>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</si>
  <si>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</si>
  <si>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</si>
  <si>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</si>
  <si>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</si>
  <si>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</si>
  <si>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</si>
  <si>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</si>
  <si>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</si>
  <si>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</si>
  <si>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</si>
  <si>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</si>
  <si>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</si>
  <si>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</si>
  <si>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</si>
  <si>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</si>
  <si>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AEL Federal and EL Civics are allocated using the same allocation methodology used for the AEL Program Year (PY) 2018 allocations effective July 1, 2018.</t>
  </si>
  <si>
    <t>Adopted by the Texas Workforce Commission on January XX, 2019.</t>
  </si>
  <si>
    <t>AEL Federal and EL Civics are allocated using the same allocation methodology used for the AEL Program Year (PY) 2018 allocations effectve July 1, 2018.</t>
  </si>
  <si>
    <t>$1,443,543 of funds approved for capacity-building activities by the Texas Workforce Commission on January XX, 2019.</t>
  </si>
  <si>
    <t>Cost for Supplemental EL/C Targets</t>
  </si>
  <si>
    <t>EL/C Supplemental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</si>
</sst>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/>
  </cellStyleXfs>
  <cellXfs count="131">
    <xf numFmtId="0" fontId="0" fillId="0" borderId="0" xfId="0"/>
    <xf numFmtId="0" fontId="4" fillId="0" borderId="0" xfId="0" applyFont="1"/>
    <xf numFmtId="0" fontId="0" fillId="0" borderId="0" xfId="0" applyFill="1"/>
    <xf numFmtId="43" fontId="1" fillId="0" borderId="0" xfId="1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3" fontId="3" fillId="0" borderId="0" xfId="1" applyFont="1" applyFill="1"/>
    <xf numFmtId="0" fontId="6" fillId="0" borderId="0" xfId="0" applyFo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8" fillId="0" borderId="1" xfId="2" applyNumberFormat="1" applyFont="1" applyBorder="1"/>
    <xf numFmtId="164" fontId="8" fillId="3" borderId="6" xfId="2" applyNumberFormat="1" applyFont="1" applyFill="1" applyBorder="1"/>
    <xf numFmtId="164" fontId="9" fillId="0" borderId="5" xfId="2" applyNumberFormat="1" applyFont="1" applyBorder="1" applyAlignment="1">
      <alignment vertical="center" wrapText="1"/>
    </xf>
    <xf numFmtId="164" fontId="8" fillId="3" borderId="8" xfId="2" applyNumberFormat="1" applyFont="1" applyFill="1" applyBorder="1"/>
    <xf numFmtId="164" fontId="9" fillId="0" borderId="9" xfId="3" applyNumberFormat="1" applyFont="1" applyFill="1" applyBorder="1" applyAlignment="1">
      <alignment vertical="center"/>
    </xf>
    <xf numFmtId="164" fontId="8" fillId="0" borderId="5" xfId="2" applyNumberFormat="1" applyFont="1" applyBorder="1"/>
    <xf numFmtId="164" fontId="8" fillId="0" borderId="5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8" fillId="0" borderId="10" xfId="2" applyNumberFormat="1" applyFont="1" applyBorder="1"/>
    <xf numFmtId="164" fontId="8" fillId="3" borderId="11" xfId="2" applyNumberFormat="1" applyFont="1" applyFill="1" applyBorder="1"/>
    <xf numFmtId="164" fontId="8" fillId="0" borderId="13" xfId="2" applyNumberFormat="1" applyFont="1" applyBorder="1"/>
    <xf numFmtId="164" fontId="8" fillId="3" borderId="14" xfId="2" applyNumberFormat="1" applyFont="1" applyFill="1" applyBorder="1"/>
    <xf numFmtId="164" fontId="8" fillId="0" borderId="13" xfId="0" applyNumberFormat="1" applyFont="1" applyFill="1" applyBorder="1"/>
    <xf numFmtId="43" fontId="3" fillId="0" borderId="0" xfId="1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4" fontId="8" fillId="3" borderId="4" xfId="2" applyNumberFormat="1" applyFont="1" applyFill="1" applyBorder="1"/>
    <xf numFmtId="164" fontId="8" fillId="3" borderId="15" xfId="2" applyNumberFormat="1" applyFont="1" applyFill="1" applyBorder="1"/>
    <xf numFmtId="3" fontId="0" fillId="0" borderId="0" xfId="0" applyNumberFormat="1"/>
    <xf numFmtId="0" fontId="0" fillId="0" borderId="19" xfId="0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2" fillId="4" borderId="6" xfId="0" applyFont="1" applyFill="1" applyBorder="1"/>
    <xf numFmtId="0" fontId="8" fillId="0" borderId="0" xfId="0" applyFont="1"/>
    <xf numFmtId="164" fontId="8" fillId="0" borderId="3" xfId="2" applyNumberFormat="1" applyFont="1" applyBorder="1"/>
    <xf numFmtId="164" fontId="9" fillId="0" borderId="2" xfId="2" applyNumberFormat="1" applyFont="1" applyBorder="1" applyAlignment="1">
      <alignment vertical="center" wrapText="1"/>
    </xf>
    <xf numFmtId="164" fontId="8" fillId="3" borderId="33" xfId="2" applyNumberFormat="1" applyFont="1" applyFill="1" applyBorder="1"/>
    <xf numFmtId="164" fontId="8" fillId="0" borderId="29" xfId="2" applyNumberFormat="1" applyFont="1" applyBorder="1" applyAlignment="1">
      <alignment vertical="center"/>
    </xf>
    <xf numFmtId="164" fontId="8" fillId="0" borderId="27" xfId="2" applyNumberFormat="1" applyFont="1" applyBorder="1" applyAlignment="1">
      <alignment vertical="center"/>
    </xf>
    <xf numFmtId="164" fontId="9" fillId="0" borderId="27" xfId="2" applyNumberFormat="1" applyFont="1" applyBorder="1" applyAlignment="1">
      <alignment vertical="center" wrapText="1"/>
    </xf>
    <xf numFmtId="164" fontId="9" fillId="0" borderId="25" xfId="2" applyNumberFormat="1" applyFont="1" applyBorder="1" applyAlignment="1">
      <alignment vertical="center" wrapText="1"/>
    </xf>
    <xf numFmtId="0" fontId="4" fillId="4" borderId="37" xfId="0" applyFont="1" applyFill="1" applyBorder="1"/>
    <xf numFmtId="0" fontId="4" fillId="4" borderId="38" xfId="0" applyFont="1" applyFill="1" applyBorder="1"/>
    <xf numFmtId="164" fontId="4" fillId="4" borderId="22" xfId="0" applyNumberFormat="1" applyFont="1" applyFill="1" applyBorder="1"/>
    <xf numFmtId="164" fontId="4" fillId="4" borderId="21" xfId="0" applyNumberFormat="1" applyFont="1" applyFill="1" applyBorder="1"/>
    <xf numFmtId="164" fontId="4" fillId="4" borderId="31" xfId="0" applyNumberFormat="1" applyFont="1" applyFill="1" applyBorder="1"/>
    <xf numFmtId="164" fontId="4" fillId="4" borderId="39" xfId="0" applyNumberFormat="1" applyFont="1" applyFill="1" applyBorder="1"/>
    <xf numFmtId="164" fontId="4" fillId="4" borderId="20" xfId="0" applyNumberFormat="1" applyFont="1" applyFill="1" applyBorder="1"/>
    <xf numFmtId="0" fontId="4" fillId="4" borderId="35" xfId="0" applyFont="1" applyFill="1" applyBorder="1"/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4" fontId="8" fillId="0" borderId="3" xfId="2" applyFont="1" applyBorder="1"/>
    <xf numFmtId="44" fontId="8" fillId="0" borderId="28" xfId="2" applyFont="1" applyBorder="1"/>
    <xf numFmtId="42" fontId="8" fillId="0" borderId="29" xfId="4" applyFont="1" applyBorder="1" applyAlignment="1">
      <alignment horizontal="center"/>
    </xf>
    <xf numFmtId="44" fontId="8" fillId="0" borderId="3" xfId="2" applyFont="1" applyBorder="1" applyAlignment="1">
      <alignment horizontal="center"/>
    </xf>
    <xf numFmtId="44" fontId="8" fillId="0" borderId="28" xfId="2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4" fontId="8" fillId="0" borderId="1" xfId="2" applyFont="1" applyBorder="1"/>
    <xf numFmtId="44" fontId="8" fillId="0" borderId="26" xfId="2" applyFont="1" applyBorder="1"/>
    <xf numFmtId="42" fontId="8" fillId="0" borderId="27" xfId="4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44" fontId="8" fillId="0" borderId="26" xfId="2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4" fontId="8" fillId="0" borderId="10" xfId="2" applyFont="1" applyBorder="1"/>
    <xf numFmtId="44" fontId="8" fillId="0" borderId="24" xfId="2" applyFont="1" applyBorder="1"/>
    <xf numFmtId="42" fontId="8" fillId="0" borderId="25" xfId="4" applyFont="1" applyBorder="1" applyAlignment="1">
      <alignment horizontal="center"/>
    </xf>
    <xf numFmtId="44" fontId="8" fillId="0" borderId="10" xfId="2" applyFont="1" applyBorder="1" applyAlignment="1">
      <alignment horizontal="center"/>
    </xf>
    <xf numFmtId="44" fontId="8" fillId="0" borderId="24" xfId="2" applyFont="1" applyBorder="1" applyAlignment="1">
      <alignment horizontal="center"/>
    </xf>
    <xf numFmtId="3" fontId="4" fillId="4" borderId="21" xfId="0" applyNumberFormat="1" applyFont="1" applyFill="1" applyBorder="1" applyAlignment="1">
      <alignment horizontal="center"/>
    </xf>
    <xf numFmtId="44" fontId="4" fillId="4" borderId="21" xfId="2" applyFont="1" applyFill="1" applyBorder="1"/>
    <xf numFmtId="44" fontId="4" fillId="4" borderId="20" xfId="2" applyFont="1" applyFill="1" applyBorder="1"/>
    <xf numFmtId="42" fontId="4" fillId="4" borderId="22" xfId="4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44" fontId="4" fillId="4" borderId="21" xfId="2" applyFont="1" applyFill="1" applyBorder="1" applyAlignment="1">
      <alignment horizontal="center"/>
    </xf>
    <xf numFmtId="44" fontId="4" fillId="4" borderId="20" xfId="2" applyFont="1" applyFill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4" fillId="4" borderId="23" xfId="0" applyNumberFormat="1" applyFont="1" applyFill="1" applyBorder="1" applyAlignment="1">
      <alignment horizontal="center"/>
    </xf>
    <xf numFmtId="3" fontId="4" fillId="4" borderId="20" xfId="0" applyNumberFormat="1" applyFont="1" applyFill="1" applyBorder="1" applyAlignment="1">
      <alignment horizontal="center"/>
    </xf>
    <xf numFmtId="0" fontId="4" fillId="4" borderId="37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9" fillId="0" borderId="16" xfId="5" applyFont="1" applyFill="1" applyBorder="1" applyAlignment="1">
      <alignment horizontal="center" vertical="center"/>
    </xf>
    <xf numFmtId="164" fontId="8" fillId="0" borderId="34" xfId="0" applyNumberFormat="1" applyFont="1" applyBorder="1"/>
    <xf numFmtId="0" fontId="9" fillId="0" borderId="17" xfId="5" applyFont="1" applyFill="1" applyBorder="1" applyAlignment="1">
      <alignment horizontal="center" vertical="center"/>
    </xf>
    <xf numFmtId="164" fontId="8" fillId="0" borderId="17" xfId="0" applyNumberFormat="1" applyFont="1" applyBorder="1"/>
    <xf numFmtId="0" fontId="9" fillId="0" borderId="18" xfId="5" applyFont="1" applyFill="1" applyBorder="1" applyAlignment="1">
      <alignment horizontal="center" vertical="center"/>
    </xf>
    <xf numFmtId="164" fontId="8" fillId="0" borderId="36" xfId="0" applyNumberFormat="1" applyFont="1" applyBorder="1"/>
    <xf numFmtId="164" fontId="8" fillId="3" borderId="3" xfId="0" applyNumberFormat="1" applyFont="1" applyFill="1" applyBorder="1"/>
    <xf numFmtId="164" fontId="8" fillId="3" borderId="28" xfId="0" applyNumberFormat="1" applyFont="1" applyFill="1" applyBorder="1"/>
    <xf numFmtId="0" fontId="8" fillId="0" borderId="26" xfId="0" applyFont="1" applyBorder="1" applyAlignment="1">
      <alignment vertical="center"/>
    </xf>
    <xf numFmtId="164" fontId="8" fillId="3" borderId="1" xfId="0" applyNumberFormat="1" applyFont="1" applyFill="1" applyBorder="1"/>
    <xf numFmtId="164" fontId="8" fillId="3" borderId="26" xfId="0" applyNumberFormat="1" applyFont="1" applyFill="1" applyBorder="1"/>
    <xf numFmtId="164" fontId="8" fillId="3" borderId="10" xfId="0" applyNumberFormat="1" applyFont="1" applyFill="1" applyBorder="1"/>
    <xf numFmtId="164" fontId="8" fillId="3" borderId="24" xfId="0" applyNumberFormat="1" applyFont="1" applyFill="1" applyBorder="1"/>
    <xf numFmtId="42" fontId="4" fillId="4" borderId="21" xfId="4" applyFont="1" applyFill="1" applyBorder="1" applyAlignment="1">
      <alignment horizontal="center"/>
    </xf>
    <xf numFmtId="42" fontId="8" fillId="0" borderId="32" xfId="4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wrapText="1"/>
    </xf>
    <xf numFmtId="3" fontId="8" fillId="3" borderId="30" xfId="0" applyNumberFormat="1" applyFont="1" applyFill="1" applyBorder="1" applyAlignment="1">
      <alignment horizontal="center"/>
    </xf>
    <xf numFmtId="3" fontId="8" fillId="3" borderId="29" xfId="0" applyNumberFormat="1" applyFont="1" applyFill="1" applyBorder="1" applyAlignment="1">
      <alignment horizontal="center"/>
    </xf>
    <xf numFmtId="3" fontId="8" fillId="3" borderId="28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6">
    <cellStyle name="Comma" xfId="1" builtinId="3"/>
    <cellStyle name="Currency" xfId="2" builtinId="4"/>
    <cellStyle name="Currency [0]" xfId="4" builtinId="7"/>
    <cellStyle name="Currency 10" xfId="3"/>
    <cellStyle name="Normal" xfId="0" builtinId="0"/>
    <cellStyle name="Normal 2 2" xfId="5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aad1\Documents\Primary\Performance%20Measures\Targets\PY18-19_BCY19\AEL\PY18%20AEL%20Participants%20Served%20Target%20Negotiation%20Consolidated%20-%20Supplemental%20Targ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irfa1\Desktop\ZZZZZZ\PY18%20Original-Supplemental-Final%20AEL%20Participants%20Served%20Targ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gotiations"/>
      <sheetName val="Sheet1"/>
      <sheetName val="Supplmental Funding"/>
      <sheetName val="RFP Amounts"/>
      <sheetName val="Allocations"/>
      <sheetName val="LAR Assumptions"/>
      <sheetName val="Staff Suggestions"/>
      <sheetName val="Consolidatidation"/>
      <sheetName val="Responses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mental Funding"/>
      <sheetName val="Participants Needed"/>
    </sheetNames>
    <sheetDataSet>
      <sheetData sheetId="0"/>
      <sheetData sheetId="1">
        <row r="4">
          <cell r="B4">
            <v>4301</v>
          </cell>
          <cell r="D4">
            <v>638</v>
          </cell>
        </row>
        <row r="5">
          <cell r="B5">
            <v>707.25</v>
          </cell>
          <cell r="D5">
            <v>2507.25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34" zoomScaleNormal="100" workbookViewId="0">
      <selection activeCell="G47" sqref="G47"/>
    </sheetView>
  </sheetViews>
  <sheetFormatPr defaultRowHeight="15" x14ac:dyDescent="0.25"/>
  <cols>
    <col min="1" max="1" width="7" customWidth="1"/>
    <col min="2" max="2" width="17.5703125" customWidth="1"/>
    <col min="3" max="3" width="45" customWidth="1"/>
    <col min="4" max="4" width="10.5703125" bestFit="1" customWidth="1"/>
    <col min="5" max="6" width="12.7109375" bestFit="1" customWidth="1"/>
    <col min="7" max="7" width="13.140625" customWidth="1"/>
    <col min="8" max="8" width="14.7109375" bestFit="1" customWidth="1"/>
    <col min="9" max="9" width="12.7109375" bestFit="1" customWidth="1"/>
    <col min="12" max="12" width="13.7109375" customWidth="1"/>
  </cols>
  <sheetData>
    <row r="1" spans="1:9" ht="15.75" x14ac:dyDescent="0.25">
      <c r="A1" s="1" t="s">
        <v>0</v>
      </c>
      <c r="B1" s="1"/>
    </row>
    <row r="2" spans="1:9" ht="15.75" x14ac:dyDescent="0.25">
      <c r="A2" s="1" t="s">
        <v>1</v>
      </c>
      <c r="B2" s="1"/>
    </row>
    <row r="3" spans="1:9" ht="18.75" thickBot="1" x14ac:dyDescent="0.3">
      <c r="A3" s="1" t="s">
        <v>101</v>
      </c>
      <c r="B3" s="1"/>
    </row>
    <row r="4" spans="1:9" ht="16.5" thickBot="1" x14ac:dyDescent="0.3">
      <c r="A4" s="121" t="s">
        <v>115</v>
      </c>
      <c r="B4" s="121" t="s">
        <v>116</v>
      </c>
      <c r="C4" s="121" t="s">
        <v>117</v>
      </c>
      <c r="D4" s="121" t="s">
        <v>118</v>
      </c>
      <c r="E4" s="121" t="s">
        <v>119</v>
      </c>
      <c r="F4" s="121" t="s">
        <v>120</v>
      </c>
      <c r="G4" s="121" t="s">
        <v>121</v>
      </c>
      <c r="H4" s="121" t="s">
        <v>122</v>
      </c>
      <c r="I4" s="121" t="s">
        <v>123</v>
      </c>
    </row>
    <row r="5" spans="1:9" ht="50.25" thickBot="1" x14ac:dyDescent="0.3">
      <c r="A5" s="121" t="s">
        <v>2</v>
      </c>
      <c r="B5" s="121" t="s">
        <v>3</v>
      </c>
      <c r="C5" s="121" t="s">
        <v>113</v>
      </c>
      <c r="D5" s="121" t="s">
        <v>78</v>
      </c>
      <c r="E5" s="121" t="s">
        <v>104</v>
      </c>
      <c r="F5" s="121" t="s">
        <v>105</v>
      </c>
      <c r="G5" s="121" t="s">
        <v>4</v>
      </c>
      <c r="H5" s="121" t="s">
        <v>106</v>
      </c>
      <c r="I5" s="121" t="s">
        <v>5</v>
      </c>
    </row>
    <row r="6" spans="1:9" ht="15.75" x14ac:dyDescent="0.25">
      <c r="A6" s="111">
        <v>1</v>
      </c>
      <c r="B6" s="112" t="s">
        <v>6</v>
      </c>
      <c r="C6" s="113" t="s">
        <v>7</v>
      </c>
      <c r="D6" s="94">
        <v>502</v>
      </c>
      <c r="E6" s="40">
        <v>61403</v>
      </c>
      <c r="F6" s="40">
        <v>49227</v>
      </c>
      <c r="G6" s="100">
        <f t="shared" ref="G6:G41" si="0">SUM(E6:F6)</f>
        <v>110630</v>
      </c>
      <c r="H6" s="40">
        <v>9182</v>
      </c>
      <c r="I6" s="101">
        <f t="shared" ref="I6:I41" si="1">SUM(G6:H6)</f>
        <v>119812</v>
      </c>
    </row>
    <row r="7" spans="1:9" ht="15.75" x14ac:dyDescent="0.25">
      <c r="A7" s="62">
        <v>2</v>
      </c>
      <c r="B7" s="12" t="s">
        <v>8</v>
      </c>
      <c r="C7" s="102" t="s">
        <v>9</v>
      </c>
      <c r="D7" s="96">
        <v>526</v>
      </c>
      <c r="E7" s="14">
        <v>57581</v>
      </c>
      <c r="F7" s="14">
        <v>33575</v>
      </c>
      <c r="G7" s="103">
        <f t="shared" si="0"/>
        <v>91156</v>
      </c>
      <c r="H7" s="14">
        <v>9807</v>
      </c>
      <c r="I7" s="104">
        <f t="shared" si="1"/>
        <v>100963</v>
      </c>
    </row>
    <row r="8" spans="1:9" ht="15.75" x14ac:dyDescent="0.25">
      <c r="A8" s="62">
        <v>3</v>
      </c>
      <c r="B8" s="12" t="s">
        <v>10</v>
      </c>
      <c r="C8" s="102" t="s">
        <v>11</v>
      </c>
      <c r="D8" s="96">
        <v>528</v>
      </c>
      <c r="E8" s="14">
        <v>31302</v>
      </c>
      <c r="F8" s="14">
        <v>28110</v>
      </c>
      <c r="G8" s="103">
        <f t="shared" si="0"/>
        <v>59412</v>
      </c>
      <c r="H8" s="14">
        <v>7215</v>
      </c>
      <c r="I8" s="104">
        <f t="shared" si="1"/>
        <v>66627</v>
      </c>
    </row>
    <row r="9" spans="1:9" ht="15.75" x14ac:dyDescent="0.25">
      <c r="A9" s="62">
        <v>4</v>
      </c>
      <c r="B9" s="12" t="s">
        <v>12</v>
      </c>
      <c r="C9" s="102" t="s">
        <v>13</v>
      </c>
      <c r="D9" s="96">
        <v>536</v>
      </c>
      <c r="E9" s="14">
        <v>194968</v>
      </c>
      <c r="F9" s="14">
        <v>154338</v>
      </c>
      <c r="G9" s="103">
        <f t="shared" si="0"/>
        <v>349306</v>
      </c>
      <c r="H9" s="14">
        <v>17269</v>
      </c>
      <c r="I9" s="104">
        <f t="shared" si="1"/>
        <v>366575</v>
      </c>
    </row>
    <row r="10" spans="1:9" ht="15.75" x14ac:dyDescent="0.25">
      <c r="A10" s="62">
        <v>4</v>
      </c>
      <c r="B10" s="12" t="s">
        <v>12</v>
      </c>
      <c r="C10" s="102" t="s">
        <v>14</v>
      </c>
      <c r="D10" s="96">
        <v>540</v>
      </c>
      <c r="E10" s="14">
        <v>51278</v>
      </c>
      <c r="F10" s="14">
        <v>13427</v>
      </c>
      <c r="G10" s="103">
        <f t="shared" si="0"/>
        <v>64705</v>
      </c>
      <c r="H10" s="14">
        <v>7274</v>
      </c>
      <c r="I10" s="104">
        <f t="shared" si="1"/>
        <v>71979</v>
      </c>
    </row>
    <row r="11" spans="1:9" ht="15.75" x14ac:dyDescent="0.25">
      <c r="A11" s="62">
        <v>4</v>
      </c>
      <c r="B11" s="12" t="s">
        <v>12</v>
      </c>
      <c r="C11" s="102" t="s">
        <v>15</v>
      </c>
      <c r="D11" s="96">
        <v>541</v>
      </c>
      <c r="E11" s="14">
        <v>12239</v>
      </c>
      <c r="F11" s="14">
        <v>1879</v>
      </c>
      <c r="G11" s="103">
        <f t="shared" si="0"/>
        <v>14118</v>
      </c>
      <c r="H11" s="14">
        <v>5496</v>
      </c>
      <c r="I11" s="104">
        <f t="shared" si="1"/>
        <v>19614</v>
      </c>
    </row>
    <row r="12" spans="1:9" ht="15.75" x14ac:dyDescent="0.25">
      <c r="A12" s="62">
        <v>4</v>
      </c>
      <c r="B12" s="12" t="s">
        <v>12</v>
      </c>
      <c r="C12" s="102" t="s">
        <v>16</v>
      </c>
      <c r="D12" s="96">
        <v>533</v>
      </c>
      <c r="E12" s="14">
        <v>26413</v>
      </c>
      <c r="F12" s="14">
        <v>4003</v>
      </c>
      <c r="G12" s="103">
        <f t="shared" si="0"/>
        <v>30416</v>
      </c>
      <c r="H12" s="14">
        <v>6069</v>
      </c>
      <c r="I12" s="104">
        <f t="shared" si="1"/>
        <v>36485</v>
      </c>
    </row>
    <row r="13" spans="1:9" ht="15.75" x14ac:dyDescent="0.25">
      <c r="A13" s="62">
        <v>5</v>
      </c>
      <c r="B13" s="12" t="s">
        <v>17</v>
      </c>
      <c r="C13" s="102" t="s">
        <v>18</v>
      </c>
      <c r="D13" s="96">
        <v>538</v>
      </c>
      <c r="E13" s="14">
        <v>239832</v>
      </c>
      <c r="F13" s="14">
        <v>152500</v>
      </c>
      <c r="G13" s="103">
        <f t="shared" si="0"/>
        <v>392332</v>
      </c>
      <c r="H13" s="14">
        <v>21663</v>
      </c>
      <c r="I13" s="104">
        <f t="shared" si="1"/>
        <v>413995</v>
      </c>
    </row>
    <row r="14" spans="1:9" ht="15.75" x14ac:dyDescent="0.25">
      <c r="A14" s="62">
        <v>6</v>
      </c>
      <c r="B14" s="12" t="s">
        <v>19</v>
      </c>
      <c r="C14" s="102" t="s">
        <v>20</v>
      </c>
      <c r="D14" s="96">
        <v>509</v>
      </c>
      <c r="E14" s="14">
        <v>371646</v>
      </c>
      <c r="F14" s="14">
        <v>272235</v>
      </c>
      <c r="G14" s="103">
        <f t="shared" si="0"/>
        <v>643881</v>
      </c>
      <c r="H14" s="14">
        <v>32234</v>
      </c>
      <c r="I14" s="104">
        <f t="shared" si="1"/>
        <v>676115</v>
      </c>
    </row>
    <row r="15" spans="1:9" ht="15.75" x14ac:dyDescent="0.25">
      <c r="A15" s="62">
        <v>7</v>
      </c>
      <c r="B15" s="12" t="s">
        <v>21</v>
      </c>
      <c r="C15" s="102" t="s">
        <v>15</v>
      </c>
      <c r="D15" s="96">
        <v>523</v>
      </c>
      <c r="E15" s="14">
        <v>23849</v>
      </c>
      <c r="F15" s="14">
        <v>18024</v>
      </c>
      <c r="G15" s="103">
        <f t="shared" si="0"/>
        <v>41873</v>
      </c>
      <c r="H15" s="14">
        <v>7003</v>
      </c>
      <c r="I15" s="104">
        <f t="shared" si="1"/>
        <v>48876</v>
      </c>
    </row>
    <row r="16" spans="1:9" ht="15.75" x14ac:dyDescent="0.25">
      <c r="A16" s="62">
        <v>7</v>
      </c>
      <c r="B16" s="12" t="s">
        <v>21</v>
      </c>
      <c r="C16" s="102" t="s">
        <v>22</v>
      </c>
      <c r="D16" s="96">
        <v>543</v>
      </c>
      <c r="E16" s="14">
        <v>16246</v>
      </c>
      <c r="F16" s="14">
        <v>12277</v>
      </c>
      <c r="G16" s="103">
        <f t="shared" si="0"/>
        <v>28523</v>
      </c>
      <c r="H16" s="14">
        <v>6171</v>
      </c>
      <c r="I16" s="104">
        <f t="shared" si="1"/>
        <v>34694</v>
      </c>
    </row>
    <row r="17" spans="1:14" ht="15.75" x14ac:dyDescent="0.25">
      <c r="A17" s="62">
        <v>8</v>
      </c>
      <c r="B17" s="12" t="s">
        <v>23</v>
      </c>
      <c r="C17" s="102" t="s">
        <v>24</v>
      </c>
      <c r="D17" s="96">
        <v>519</v>
      </c>
      <c r="E17" s="14">
        <v>117051</v>
      </c>
      <c r="F17" s="14">
        <v>44700</v>
      </c>
      <c r="G17" s="103">
        <f t="shared" si="0"/>
        <v>161751</v>
      </c>
      <c r="H17" s="14">
        <v>12639</v>
      </c>
      <c r="I17" s="104">
        <f t="shared" si="1"/>
        <v>174390</v>
      </c>
    </row>
    <row r="18" spans="1:14" ht="15.75" x14ac:dyDescent="0.25">
      <c r="A18" s="62">
        <v>9</v>
      </c>
      <c r="B18" s="12" t="s">
        <v>25</v>
      </c>
      <c r="C18" s="102" t="s">
        <v>26</v>
      </c>
      <c r="D18" s="96">
        <v>501</v>
      </c>
      <c r="E18" s="14">
        <v>46647</v>
      </c>
      <c r="F18" s="14">
        <v>31965</v>
      </c>
      <c r="G18" s="103">
        <f t="shared" si="0"/>
        <v>78612</v>
      </c>
      <c r="H18" s="14">
        <v>8118</v>
      </c>
      <c r="I18" s="104">
        <f t="shared" si="1"/>
        <v>86730</v>
      </c>
    </row>
    <row r="19" spans="1:14" ht="15.75" x14ac:dyDescent="0.25">
      <c r="A19" s="62">
        <v>10</v>
      </c>
      <c r="B19" s="12" t="s">
        <v>27</v>
      </c>
      <c r="C19" s="102" t="s">
        <v>28</v>
      </c>
      <c r="D19" s="96">
        <v>544</v>
      </c>
      <c r="E19" s="14">
        <v>125011</v>
      </c>
      <c r="F19" s="14">
        <v>114616</v>
      </c>
      <c r="G19" s="103">
        <f t="shared" si="0"/>
        <v>239627</v>
      </c>
      <c r="H19" s="14">
        <v>15246</v>
      </c>
      <c r="I19" s="104">
        <f t="shared" si="1"/>
        <v>254873</v>
      </c>
    </row>
    <row r="20" spans="1:14" ht="15.75" x14ac:dyDescent="0.25">
      <c r="A20" s="62">
        <v>11</v>
      </c>
      <c r="B20" s="12" t="s">
        <v>29</v>
      </c>
      <c r="C20" s="102" t="s">
        <v>30</v>
      </c>
      <c r="D20" s="96">
        <v>517</v>
      </c>
      <c r="E20" s="14">
        <v>9148</v>
      </c>
      <c r="F20" s="14">
        <v>1740</v>
      </c>
      <c r="G20" s="103">
        <f t="shared" si="0"/>
        <v>10888</v>
      </c>
      <c r="H20" s="14">
        <v>5455</v>
      </c>
      <c r="I20" s="104">
        <f t="shared" si="1"/>
        <v>16343</v>
      </c>
    </row>
    <row r="21" spans="1:14" ht="15.75" x14ac:dyDescent="0.25">
      <c r="A21" s="62">
        <v>11</v>
      </c>
      <c r="B21" s="12" t="s">
        <v>29</v>
      </c>
      <c r="C21" s="102" t="s">
        <v>31</v>
      </c>
      <c r="D21" s="96">
        <v>539</v>
      </c>
      <c r="E21" s="14">
        <v>24865</v>
      </c>
      <c r="F21" s="14">
        <v>19220</v>
      </c>
      <c r="G21" s="103">
        <f t="shared" si="0"/>
        <v>44085</v>
      </c>
      <c r="H21" s="14">
        <v>6841</v>
      </c>
      <c r="I21" s="104">
        <f t="shared" si="1"/>
        <v>50926</v>
      </c>
    </row>
    <row r="22" spans="1:14" ht="15.75" x14ac:dyDescent="0.25">
      <c r="A22" s="62">
        <v>11</v>
      </c>
      <c r="B22" s="12" t="s">
        <v>29</v>
      </c>
      <c r="C22" s="102" t="s">
        <v>32</v>
      </c>
      <c r="D22" s="96">
        <v>545</v>
      </c>
      <c r="E22" s="14">
        <v>34200</v>
      </c>
      <c r="F22" s="14">
        <v>21692</v>
      </c>
      <c r="G22" s="103">
        <f t="shared" si="0"/>
        <v>55892</v>
      </c>
      <c r="H22" s="14">
        <v>7333</v>
      </c>
      <c r="I22" s="104">
        <f t="shared" si="1"/>
        <v>63225</v>
      </c>
    </row>
    <row r="23" spans="1:14" ht="15.75" x14ac:dyDescent="0.25">
      <c r="A23" s="62">
        <v>11</v>
      </c>
      <c r="B23" s="12" t="s">
        <v>29</v>
      </c>
      <c r="C23" s="102" t="s">
        <v>33</v>
      </c>
      <c r="D23" s="96">
        <v>525</v>
      </c>
      <c r="E23" s="14">
        <v>3851</v>
      </c>
      <c r="F23" s="14">
        <v>3562</v>
      </c>
      <c r="G23" s="103">
        <f t="shared" si="0"/>
        <v>7413</v>
      </c>
      <c r="H23" s="14">
        <v>5309</v>
      </c>
      <c r="I23" s="104">
        <f t="shared" si="1"/>
        <v>12722</v>
      </c>
    </row>
    <row r="24" spans="1:14" ht="15.75" x14ac:dyDescent="0.25">
      <c r="A24" s="62">
        <v>12</v>
      </c>
      <c r="B24" s="12" t="s">
        <v>34</v>
      </c>
      <c r="C24" s="102" t="s">
        <v>30</v>
      </c>
      <c r="D24" s="96">
        <v>516</v>
      </c>
      <c r="E24" s="14">
        <v>25062</v>
      </c>
      <c r="F24" s="14">
        <v>27844</v>
      </c>
      <c r="G24" s="103">
        <f t="shared" si="0"/>
        <v>52906</v>
      </c>
      <c r="H24" s="14">
        <v>6585</v>
      </c>
      <c r="I24" s="104">
        <f t="shared" si="1"/>
        <v>59491</v>
      </c>
    </row>
    <row r="25" spans="1:14" ht="15.75" x14ac:dyDescent="0.25">
      <c r="A25" s="62">
        <v>13</v>
      </c>
      <c r="B25" s="12" t="s">
        <v>35</v>
      </c>
      <c r="C25" s="102" t="s">
        <v>36</v>
      </c>
      <c r="D25" s="96">
        <v>520</v>
      </c>
      <c r="E25" s="14">
        <v>49545</v>
      </c>
      <c r="F25" s="14">
        <v>32738</v>
      </c>
      <c r="G25" s="103">
        <f t="shared" si="0"/>
        <v>82283</v>
      </c>
      <c r="H25" s="14">
        <v>8746</v>
      </c>
      <c r="I25" s="104">
        <f t="shared" si="1"/>
        <v>91029</v>
      </c>
    </row>
    <row r="26" spans="1:14" ht="15.75" x14ac:dyDescent="0.25">
      <c r="A26" s="62">
        <v>14</v>
      </c>
      <c r="B26" s="12" t="s">
        <v>37</v>
      </c>
      <c r="C26" s="102" t="s">
        <v>38</v>
      </c>
      <c r="D26" s="96">
        <v>504</v>
      </c>
      <c r="E26" s="14">
        <v>135835</v>
      </c>
      <c r="F26" s="14">
        <v>107449</v>
      </c>
      <c r="G26" s="103">
        <f t="shared" si="0"/>
        <v>243284</v>
      </c>
      <c r="H26" s="14">
        <v>12918</v>
      </c>
      <c r="I26" s="104">
        <f t="shared" si="1"/>
        <v>256202</v>
      </c>
    </row>
    <row r="27" spans="1:14" ht="15.75" x14ac:dyDescent="0.25">
      <c r="A27" s="62">
        <v>15</v>
      </c>
      <c r="B27" s="12" t="s">
        <v>39</v>
      </c>
      <c r="C27" s="102" t="s">
        <v>40</v>
      </c>
      <c r="D27" s="96">
        <v>508</v>
      </c>
      <c r="E27" s="14">
        <v>106018</v>
      </c>
      <c r="F27" s="14">
        <v>59535</v>
      </c>
      <c r="G27" s="103">
        <f t="shared" si="0"/>
        <v>165553</v>
      </c>
      <c r="H27" s="14">
        <v>11335</v>
      </c>
      <c r="I27" s="104">
        <f t="shared" si="1"/>
        <v>176888</v>
      </c>
    </row>
    <row r="28" spans="1:14" ht="15.75" x14ac:dyDescent="0.25">
      <c r="A28" s="62">
        <v>16</v>
      </c>
      <c r="B28" s="12" t="s">
        <v>41</v>
      </c>
      <c r="C28" s="102" t="s">
        <v>42</v>
      </c>
      <c r="D28" s="96">
        <v>505</v>
      </c>
      <c r="E28" s="14">
        <v>42593</v>
      </c>
      <c r="F28" s="14">
        <v>36127</v>
      </c>
      <c r="G28" s="103">
        <f t="shared" si="0"/>
        <v>78720</v>
      </c>
      <c r="H28" s="14">
        <v>8069</v>
      </c>
      <c r="I28" s="104">
        <f t="shared" si="1"/>
        <v>86789</v>
      </c>
    </row>
    <row r="29" spans="1:14" ht="15.75" x14ac:dyDescent="0.25">
      <c r="A29" s="62">
        <v>17</v>
      </c>
      <c r="B29" s="12" t="s">
        <v>43</v>
      </c>
      <c r="C29" s="102" t="s">
        <v>44</v>
      </c>
      <c r="D29" s="96">
        <v>503</v>
      </c>
      <c r="E29" s="14">
        <v>56380</v>
      </c>
      <c r="F29" s="14">
        <v>32452</v>
      </c>
      <c r="G29" s="103">
        <f t="shared" si="0"/>
        <v>88832</v>
      </c>
      <c r="H29" s="14">
        <v>8666</v>
      </c>
      <c r="I29" s="104">
        <f t="shared" si="1"/>
        <v>97498</v>
      </c>
      <c r="K29" s="2"/>
      <c r="L29" s="2"/>
      <c r="M29" s="2"/>
      <c r="N29" s="2"/>
    </row>
    <row r="30" spans="1:14" ht="15.75" x14ac:dyDescent="0.25">
      <c r="A30" s="62">
        <v>18</v>
      </c>
      <c r="B30" s="12" t="s">
        <v>45</v>
      </c>
      <c r="C30" s="102" t="s">
        <v>46</v>
      </c>
      <c r="D30" s="96">
        <v>527</v>
      </c>
      <c r="E30" s="14">
        <v>52856</v>
      </c>
      <c r="F30" s="14">
        <v>35783</v>
      </c>
      <c r="G30" s="103">
        <f t="shared" si="0"/>
        <v>88639</v>
      </c>
      <c r="H30" s="14">
        <v>9206</v>
      </c>
      <c r="I30" s="104">
        <f t="shared" si="1"/>
        <v>97845</v>
      </c>
      <c r="K30" s="2"/>
      <c r="L30" s="2"/>
      <c r="M30" s="2"/>
      <c r="N30" s="2"/>
    </row>
    <row r="31" spans="1:14" ht="15.75" x14ac:dyDescent="0.25">
      <c r="A31" s="62">
        <v>19</v>
      </c>
      <c r="B31" s="12" t="s">
        <v>47</v>
      </c>
      <c r="C31" s="102" t="s">
        <v>48</v>
      </c>
      <c r="D31" s="96">
        <v>532</v>
      </c>
      <c r="E31" s="14">
        <v>30699</v>
      </c>
      <c r="F31" s="14">
        <v>29484</v>
      </c>
      <c r="G31" s="103">
        <f t="shared" si="0"/>
        <v>60183</v>
      </c>
      <c r="H31" s="14">
        <v>6657</v>
      </c>
      <c r="I31" s="104">
        <f t="shared" si="1"/>
        <v>66840</v>
      </c>
      <c r="K31" s="2"/>
      <c r="L31" s="2"/>
      <c r="M31" s="2"/>
      <c r="N31" s="2"/>
    </row>
    <row r="32" spans="1:14" ht="15.75" x14ac:dyDescent="0.25">
      <c r="A32" s="62">
        <v>20</v>
      </c>
      <c r="B32" s="12" t="s">
        <v>49</v>
      </c>
      <c r="C32" s="102" t="s">
        <v>50</v>
      </c>
      <c r="D32" s="96">
        <v>512</v>
      </c>
      <c r="E32" s="14">
        <v>315187</v>
      </c>
      <c r="F32" s="14">
        <v>125366</v>
      </c>
      <c r="G32" s="103">
        <f t="shared" si="0"/>
        <v>440553</v>
      </c>
      <c r="H32" s="14">
        <v>25200</v>
      </c>
      <c r="I32" s="104">
        <f t="shared" si="1"/>
        <v>465753</v>
      </c>
      <c r="K32" s="2"/>
      <c r="L32" s="2"/>
      <c r="M32" s="2"/>
      <c r="N32" s="2"/>
    </row>
    <row r="33" spans="1:14" ht="15.75" x14ac:dyDescent="0.25">
      <c r="A33" s="62">
        <v>21</v>
      </c>
      <c r="B33" s="12" t="s">
        <v>51</v>
      </c>
      <c r="C33" s="102" t="s">
        <v>52</v>
      </c>
      <c r="D33" s="96">
        <v>518</v>
      </c>
      <c r="E33" s="14">
        <v>51577</v>
      </c>
      <c r="F33" s="14">
        <v>47249</v>
      </c>
      <c r="G33" s="103">
        <f t="shared" si="0"/>
        <v>98826</v>
      </c>
      <c r="H33" s="14">
        <v>9222</v>
      </c>
      <c r="I33" s="104">
        <f t="shared" si="1"/>
        <v>108048</v>
      </c>
      <c r="K33" s="2"/>
      <c r="L33" s="2"/>
      <c r="M33" s="2"/>
      <c r="N33" s="2"/>
    </row>
    <row r="34" spans="1:14" ht="15.75" x14ac:dyDescent="0.25">
      <c r="A34" s="69">
        <v>22</v>
      </c>
      <c r="B34" s="22" t="s">
        <v>53</v>
      </c>
      <c r="C34" s="102" t="s">
        <v>54</v>
      </c>
      <c r="D34" s="96">
        <v>542</v>
      </c>
      <c r="E34" s="14">
        <v>88871</v>
      </c>
      <c r="F34" s="14">
        <v>38303</v>
      </c>
      <c r="G34" s="103">
        <f t="shared" si="0"/>
        <v>127174</v>
      </c>
      <c r="H34" s="14">
        <v>13835</v>
      </c>
      <c r="I34" s="104">
        <f t="shared" si="1"/>
        <v>141009</v>
      </c>
      <c r="K34" s="2"/>
      <c r="L34" s="2"/>
      <c r="M34" s="2"/>
      <c r="N34" s="2"/>
    </row>
    <row r="35" spans="1:14" ht="15.75" x14ac:dyDescent="0.25">
      <c r="A35" s="62">
        <v>23</v>
      </c>
      <c r="B35" s="12" t="s">
        <v>55</v>
      </c>
      <c r="C35" s="102" t="s">
        <v>56</v>
      </c>
      <c r="D35" s="96">
        <v>524</v>
      </c>
      <c r="E35" s="14">
        <v>167467</v>
      </c>
      <c r="F35" s="14">
        <v>85716</v>
      </c>
      <c r="G35" s="103">
        <f t="shared" si="0"/>
        <v>253183</v>
      </c>
      <c r="H35" s="14">
        <v>16093</v>
      </c>
      <c r="I35" s="104">
        <f t="shared" si="1"/>
        <v>269276</v>
      </c>
      <c r="K35" s="2"/>
      <c r="L35" s="2"/>
      <c r="M35" s="2"/>
      <c r="N35" s="2"/>
    </row>
    <row r="36" spans="1:14" ht="15.75" x14ac:dyDescent="0.25">
      <c r="A36" s="62">
        <v>24</v>
      </c>
      <c r="B36" s="12" t="s">
        <v>57</v>
      </c>
      <c r="C36" s="102" t="s">
        <v>58</v>
      </c>
      <c r="D36" s="96">
        <v>506</v>
      </c>
      <c r="E36" s="14">
        <v>76689</v>
      </c>
      <c r="F36" s="14">
        <v>54613</v>
      </c>
      <c r="G36" s="103">
        <f t="shared" si="0"/>
        <v>131302</v>
      </c>
      <c r="H36" s="14">
        <v>11410</v>
      </c>
      <c r="I36" s="104">
        <f t="shared" si="1"/>
        <v>142712</v>
      </c>
      <c r="K36" s="2"/>
      <c r="L36" s="2"/>
      <c r="M36" s="2"/>
      <c r="N36" s="2"/>
    </row>
    <row r="37" spans="1:14" ht="15.75" x14ac:dyDescent="0.25">
      <c r="A37" s="62">
        <v>25</v>
      </c>
      <c r="B37" s="12" t="s">
        <v>59</v>
      </c>
      <c r="C37" s="102" t="s">
        <v>60</v>
      </c>
      <c r="D37" s="96">
        <v>514</v>
      </c>
      <c r="E37" s="14">
        <v>28113</v>
      </c>
      <c r="F37" s="14">
        <v>28411</v>
      </c>
      <c r="G37" s="103">
        <f t="shared" si="0"/>
        <v>56524</v>
      </c>
      <c r="H37" s="14">
        <v>6910</v>
      </c>
      <c r="I37" s="104">
        <f t="shared" si="1"/>
        <v>63434</v>
      </c>
      <c r="K37" s="2"/>
      <c r="L37" s="2"/>
      <c r="M37" s="2"/>
      <c r="N37" s="2"/>
    </row>
    <row r="38" spans="1:14" ht="15.75" x14ac:dyDescent="0.25">
      <c r="A38" s="62">
        <v>26</v>
      </c>
      <c r="B38" s="12" t="s">
        <v>61</v>
      </c>
      <c r="C38" s="102" t="s">
        <v>62</v>
      </c>
      <c r="D38" s="96">
        <v>534</v>
      </c>
      <c r="E38" s="14">
        <v>14466</v>
      </c>
      <c r="F38" s="14">
        <v>5720</v>
      </c>
      <c r="G38" s="103">
        <f t="shared" si="0"/>
        <v>20186</v>
      </c>
      <c r="H38" s="14">
        <v>6439</v>
      </c>
      <c r="I38" s="104">
        <f t="shared" si="1"/>
        <v>26625</v>
      </c>
      <c r="K38" s="2"/>
      <c r="L38" s="2"/>
      <c r="M38" s="2"/>
      <c r="N38" s="2"/>
    </row>
    <row r="39" spans="1:14" ht="15.75" x14ac:dyDescent="0.25">
      <c r="A39" s="62">
        <v>26</v>
      </c>
      <c r="B39" s="12" t="s">
        <v>61</v>
      </c>
      <c r="C39" s="102" t="s">
        <v>63</v>
      </c>
      <c r="D39" s="96">
        <v>535</v>
      </c>
      <c r="E39" s="14">
        <v>38632</v>
      </c>
      <c r="F39" s="14">
        <v>31396</v>
      </c>
      <c r="G39" s="103">
        <f t="shared" si="0"/>
        <v>70028</v>
      </c>
      <c r="H39" s="14">
        <v>9991</v>
      </c>
      <c r="I39" s="104">
        <f t="shared" si="1"/>
        <v>80019</v>
      </c>
      <c r="K39" s="2"/>
      <c r="L39" s="2"/>
      <c r="M39" s="2"/>
      <c r="N39" s="2"/>
    </row>
    <row r="40" spans="1:14" ht="15.75" x14ac:dyDescent="0.25">
      <c r="A40" s="62">
        <v>27</v>
      </c>
      <c r="B40" s="12" t="s">
        <v>64</v>
      </c>
      <c r="C40" s="102" t="s">
        <v>65</v>
      </c>
      <c r="D40" s="96">
        <v>530</v>
      </c>
      <c r="E40" s="14">
        <v>35339</v>
      </c>
      <c r="F40" s="14">
        <v>37359</v>
      </c>
      <c r="G40" s="103">
        <f t="shared" si="0"/>
        <v>72698</v>
      </c>
      <c r="H40" s="14">
        <v>7847</v>
      </c>
      <c r="I40" s="104">
        <f t="shared" si="1"/>
        <v>80545</v>
      </c>
      <c r="K40" s="2"/>
      <c r="L40" s="2"/>
      <c r="M40" s="2"/>
      <c r="N40" s="2"/>
    </row>
    <row r="41" spans="1:14" ht="16.5" thickBot="1" x14ac:dyDescent="0.3">
      <c r="A41" s="114">
        <v>28</v>
      </c>
      <c r="B41" s="115" t="s">
        <v>66</v>
      </c>
      <c r="C41" s="116" t="s">
        <v>67</v>
      </c>
      <c r="D41" s="98">
        <v>515</v>
      </c>
      <c r="E41" s="25">
        <v>889227</v>
      </c>
      <c r="F41" s="25">
        <v>631008</v>
      </c>
      <c r="G41" s="105">
        <f t="shared" si="0"/>
        <v>1520235</v>
      </c>
      <c r="H41" s="25">
        <v>55921</v>
      </c>
      <c r="I41" s="106">
        <f t="shared" si="1"/>
        <v>1576156</v>
      </c>
      <c r="K41" s="2"/>
      <c r="L41" s="2"/>
      <c r="M41" s="2"/>
      <c r="N41" s="2"/>
    </row>
    <row r="42" spans="1:14" ht="16.5" thickBot="1" x14ac:dyDescent="0.3">
      <c r="A42" s="47" t="s">
        <v>114</v>
      </c>
      <c r="B42" s="48"/>
      <c r="C42" s="48"/>
      <c r="D42" s="54"/>
      <c r="E42" s="50">
        <f>SUM(E6:E41)</f>
        <v>3652086</v>
      </c>
      <c r="F42" s="50">
        <f>SUM(F6:F41)</f>
        <v>2423643</v>
      </c>
      <c r="G42" s="50">
        <f>SUM(G6:G41)</f>
        <v>6075729</v>
      </c>
      <c r="H42" s="50">
        <f>SUM(H6:H41)</f>
        <v>425374</v>
      </c>
      <c r="I42" s="53">
        <f>SUM(I6:I41)</f>
        <v>6501103</v>
      </c>
      <c r="K42" s="2"/>
      <c r="L42" s="3"/>
      <c r="M42" s="2"/>
      <c r="N42" s="2"/>
    </row>
    <row r="43" spans="1:14" x14ac:dyDescent="0.25">
      <c r="K43" s="2"/>
      <c r="L43" s="3"/>
      <c r="M43" s="2"/>
      <c r="N43" s="2"/>
    </row>
    <row r="44" spans="1:14" ht="15.75" x14ac:dyDescent="0.25">
      <c r="A44" s="4" t="s">
        <v>68</v>
      </c>
      <c r="B44" s="4"/>
      <c r="K44" s="2"/>
      <c r="L44" s="3"/>
      <c r="M44" s="2"/>
      <c r="N44" s="2"/>
    </row>
    <row r="45" spans="1:14" ht="21" customHeight="1" x14ac:dyDescent="0.25">
      <c r="A45" s="5">
        <v>1</v>
      </c>
      <c r="B45" s="128" t="s">
        <v>131</v>
      </c>
      <c r="C45" s="128"/>
      <c r="D45" s="128"/>
      <c r="E45" s="128"/>
      <c r="F45" s="128"/>
      <c r="G45" s="128"/>
      <c r="H45" s="128"/>
      <c r="I45" s="128"/>
      <c r="K45" s="2"/>
      <c r="L45" s="2"/>
      <c r="M45" s="2"/>
      <c r="N45" s="2"/>
    </row>
    <row r="46" spans="1:14" ht="31.5" customHeight="1" x14ac:dyDescent="0.25">
      <c r="A46" s="5">
        <v>2</v>
      </c>
      <c r="B46" s="129" t="s">
        <v>111</v>
      </c>
      <c r="C46" s="129"/>
      <c r="D46" s="129"/>
      <c r="E46" s="129"/>
      <c r="F46" s="129"/>
      <c r="G46" s="129"/>
      <c r="H46" s="129"/>
      <c r="I46" s="129"/>
      <c r="K46" s="2"/>
      <c r="L46" s="2"/>
      <c r="M46" s="2"/>
      <c r="N46" s="2"/>
    </row>
    <row r="47" spans="1:14" x14ac:dyDescent="0.25">
      <c r="A47" s="5">
        <v>3</v>
      </c>
      <c r="B47" s="6" t="s">
        <v>132</v>
      </c>
      <c r="C47" s="6"/>
      <c r="D47" s="32"/>
      <c r="K47" s="2"/>
      <c r="L47" s="2"/>
      <c r="M47" s="2"/>
      <c r="N47" s="2"/>
    </row>
    <row r="48" spans="1:14" x14ac:dyDescent="0.25">
      <c r="K48" s="2"/>
      <c r="L48" s="2"/>
      <c r="M48" s="2"/>
      <c r="N48" s="2"/>
    </row>
    <row r="49" spans="2:14" x14ac:dyDescent="0.25">
      <c r="K49" s="2"/>
      <c r="L49" s="2"/>
      <c r="M49" s="2"/>
      <c r="N49" s="2"/>
    </row>
    <row r="50" spans="2:14" x14ac:dyDescent="0.25">
      <c r="K50" s="2"/>
      <c r="L50" s="2"/>
      <c r="M50" s="2"/>
      <c r="N50" s="2"/>
    </row>
    <row r="51" spans="2:14" x14ac:dyDescent="0.25">
      <c r="B51" s="7">
        <v>4641507.75</v>
      </c>
      <c r="K51" s="2"/>
      <c r="L51" s="2"/>
      <c r="M51" s="2"/>
      <c r="N51" s="2"/>
    </row>
    <row r="52" spans="2:14" x14ac:dyDescent="0.25">
      <c r="B52" s="7">
        <v>1510322.25</v>
      </c>
      <c r="K52" s="2"/>
      <c r="L52" s="2"/>
      <c r="M52" s="2"/>
      <c r="N52" s="2"/>
    </row>
    <row r="53" spans="2:14" x14ac:dyDescent="0.25">
      <c r="B53" s="7">
        <f>SUM(B51:B52)</f>
        <v>6151830</v>
      </c>
      <c r="K53" s="2"/>
      <c r="L53" s="2"/>
      <c r="M53" s="2"/>
      <c r="N53" s="2"/>
    </row>
    <row r="54" spans="2:14" x14ac:dyDescent="0.25">
      <c r="K54" s="2"/>
      <c r="L54" s="2"/>
      <c r="M54" s="2"/>
      <c r="N54" s="2"/>
    </row>
    <row r="55" spans="2:14" x14ac:dyDescent="0.25">
      <c r="K55" s="2"/>
      <c r="L55" s="2"/>
      <c r="M55" s="2"/>
      <c r="N55" s="2"/>
    </row>
    <row r="56" spans="2:14" x14ac:dyDescent="0.25">
      <c r="K56" s="2"/>
      <c r="L56" s="2"/>
      <c r="M56" s="2"/>
      <c r="N56" s="2"/>
    </row>
    <row r="57" spans="2:14" x14ac:dyDescent="0.25">
      <c r="K57" s="2"/>
      <c r="L57" s="2"/>
      <c r="M57" s="2"/>
      <c r="N57" s="2"/>
    </row>
    <row r="58" spans="2:14" x14ac:dyDescent="0.25">
      <c r="K58" s="2"/>
      <c r="L58" s="2"/>
      <c r="M58" s="2"/>
      <c r="N58" s="2"/>
    </row>
  </sheetData>
  <mergeCells count="2">
    <mergeCell ref="B45:I45"/>
    <mergeCell ref="B46:I46"/>
  </mergeCells>
  <pageMargins left="0.25" right="0.25" top="0.25" bottom="0.25" header="0.3" footer="0.3"/>
  <pageSetup scale="70" orientation="landscape" horizontalDpi="400" verticalDpi="200" r:id="rId1"/>
  <headerFooter>
    <oddFooter>&amp;L&amp;F&amp;R&amp;P of &amp;N</oddFooter>
  </headerFooter>
  <rowBreaks count="1" manualBreakCount="1">
    <brk id="4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A31" zoomScaleNormal="100" zoomScalePageLayoutView="60" workbookViewId="0">
      <selection activeCell="G47" sqref="G47"/>
    </sheetView>
  </sheetViews>
  <sheetFormatPr defaultRowHeight="15" x14ac:dyDescent="0.25"/>
  <cols>
    <col min="1" max="1" width="6.7109375" customWidth="1"/>
    <col min="2" max="2" width="25.7109375" customWidth="1"/>
    <col min="3" max="3" width="38.140625" bestFit="1" customWidth="1"/>
    <col min="4" max="4" width="14.42578125" customWidth="1"/>
    <col min="5" max="5" width="15.42578125" customWidth="1"/>
    <col min="6" max="6" width="14.28515625" customWidth="1"/>
    <col min="7" max="7" width="15.28515625" customWidth="1"/>
    <col min="8" max="8" width="13.42578125" customWidth="1"/>
    <col min="9" max="9" width="14.42578125" customWidth="1"/>
    <col min="10" max="10" width="15.28515625" customWidth="1"/>
    <col min="11" max="12" width="14.7109375" customWidth="1"/>
    <col min="13" max="13" width="14.42578125" customWidth="1"/>
    <col min="14" max="14" width="15.140625" bestFit="1" customWidth="1"/>
    <col min="16" max="16" width="13.7109375" customWidth="1"/>
  </cols>
  <sheetData>
    <row r="1" spans="1:14" ht="18.75" x14ac:dyDescent="0.3">
      <c r="A1" s="8" t="s">
        <v>0</v>
      </c>
      <c r="B1" s="1"/>
    </row>
    <row r="2" spans="1:14" ht="18.75" x14ac:dyDescent="0.3">
      <c r="A2" s="8" t="s">
        <v>1</v>
      </c>
      <c r="B2" s="1"/>
    </row>
    <row r="3" spans="1:14" ht="21.75" thickBot="1" x14ac:dyDescent="0.35">
      <c r="A3" s="8" t="s">
        <v>102</v>
      </c>
      <c r="B3" s="1"/>
    </row>
    <row r="4" spans="1:14" ht="16.5" thickBot="1" x14ac:dyDescent="0.3">
      <c r="A4" s="121" t="s">
        <v>115</v>
      </c>
      <c r="B4" s="121" t="s">
        <v>116</v>
      </c>
      <c r="C4" s="121" t="s">
        <v>117</v>
      </c>
      <c r="D4" s="121" t="s">
        <v>118</v>
      </c>
      <c r="E4" s="121" t="s">
        <v>119</v>
      </c>
      <c r="F4" s="121" t="s">
        <v>120</v>
      </c>
      <c r="G4" s="121" t="s">
        <v>121</v>
      </c>
      <c r="H4" s="121" t="s">
        <v>122</v>
      </c>
      <c r="I4" s="121" t="s">
        <v>123</v>
      </c>
      <c r="J4" s="121" t="s">
        <v>124</v>
      </c>
      <c r="K4" s="121" t="s">
        <v>125</v>
      </c>
      <c r="L4" s="121" t="s">
        <v>126</v>
      </c>
      <c r="M4" s="121" t="s">
        <v>127</v>
      </c>
      <c r="N4" s="121" t="s">
        <v>128</v>
      </c>
    </row>
    <row r="5" spans="1:14" ht="99.75" customHeight="1" thickBot="1" x14ac:dyDescent="0.3">
      <c r="A5" s="121" t="s">
        <v>2</v>
      </c>
      <c r="B5" s="121" t="s">
        <v>3</v>
      </c>
      <c r="C5" s="121" t="s">
        <v>113</v>
      </c>
      <c r="D5" s="121" t="s">
        <v>78</v>
      </c>
      <c r="E5" s="121" t="s">
        <v>69</v>
      </c>
      <c r="F5" s="121" t="s">
        <v>70</v>
      </c>
      <c r="G5" s="121" t="s">
        <v>71</v>
      </c>
      <c r="H5" s="121" t="s">
        <v>72</v>
      </c>
      <c r="I5" s="121" t="s">
        <v>73</v>
      </c>
      <c r="J5" s="121" t="s">
        <v>74</v>
      </c>
      <c r="K5" s="121" t="s">
        <v>75</v>
      </c>
      <c r="L5" s="121" t="s">
        <v>76</v>
      </c>
      <c r="M5" s="121" t="s">
        <v>77</v>
      </c>
      <c r="N5" s="121" t="s">
        <v>5</v>
      </c>
    </row>
    <row r="6" spans="1:14" ht="15.75" x14ac:dyDescent="0.25">
      <c r="A6" s="117">
        <v>1</v>
      </c>
      <c r="B6" s="112" t="s">
        <v>6</v>
      </c>
      <c r="C6" s="119" t="s">
        <v>7</v>
      </c>
      <c r="D6" s="94">
        <v>502</v>
      </c>
      <c r="E6" s="43">
        <v>770541</v>
      </c>
      <c r="F6" s="40">
        <v>61403</v>
      </c>
      <c r="G6" s="33">
        <f t="shared" ref="G6:G41" si="0">SUM(E6:F6)</f>
        <v>831944</v>
      </c>
      <c r="H6" s="41">
        <v>128953</v>
      </c>
      <c r="I6" s="40">
        <v>49227</v>
      </c>
      <c r="J6" s="42">
        <f t="shared" ref="J6:J41" si="1">SUM(H6:I6)</f>
        <v>178180</v>
      </c>
      <c r="K6" s="18">
        <v>21133</v>
      </c>
      <c r="L6" s="40">
        <v>9182</v>
      </c>
      <c r="M6" s="33">
        <f t="shared" ref="M6:M41" si="2">SUM(K6:L6)</f>
        <v>30315</v>
      </c>
      <c r="N6" s="95">
        <f>G6+J6+M6</f>
        <v>1040439</v>
      </c>
    </row>
    <row r="7" spans="1:14" ht="15.75" x14ac:dyDescent="0.25">
      <c r="A7" s="11">
        <v>2</v>
      </c>
      <c r="B7" s="12" t="s">
        <v>8</v>
      </c>
      <c r="C7" s="13" t="s">
        <v>9</v>
      </c>
      <c r="D7" s="96">
        <v>526</v>
      </c>
      <c r="E7" s="44">
        <v>722581</v>
      </c>
      <c r="F7" s="14">
        <v>57581</v>
      </c>
      <c r="G7" s="15">
        <f t="shared" si="0"/>
        <v>780162</v>
      </c>
      <c r="H7" s="16">
        <v>87953</v>
      </c>
      <c r="I7" s="14">
        <v>33575</v>
      </c>
      <c r="J7" s="17">
        <f t="shared" si="1"/>
        <v>121528</v>
      </c>
      <c r="K7" s="18">
        <v>20985</v>
      </c>
      <c r="L7" s="14">
        <v>9807</v>
      </c>
      <c r="M7" s="33">
        <f t="shared" si="2"/>
        <v>30792</v>
      </c>
      <c r="N7" s="97">
        <f t="shared" ref="N7:N41" si="3">G7+J7+M7</f>
        <v>932482</v>
      </c>
    </row>
    <row r="8" spans="1:14" ht="15.75" x14ac:dyDescent="0.25">
      <c r="A8" s="11">
        <v>3</v>
      </c>
      <c r="B8" s="12" t="s">
        <v>10</v>
      </c>
      <c r="C8" s="13" t="s">
        <v>11</v>
      </c>
      <c r="D8" s="96">
        <v>528</v>
      </c>
      <c r="E8" s="44">
        <v>392803</v>
      </c>
      <c r="F8" s="14">
        <v>31302</v>
      </c>
      <c r="G8" s="15">
        <f t="shared" si="0"/>
        <v>424105</v>
      </c>
      <c r="H8" s="16">
        <v>73636</v>
      </c>
      <c r="I8" s="14">
        <v>28110</v>
      </c>
      <c r="J8" s="17">
        <f t="shared" si="1"/>
        <v>101746</v>
      </c>
      <c r="K8" s="18">
        <v>10887</v>
      </c>
      <c r="L8" s="14">
        <v>7215</v>
      </c>
      <c r="M8" s="33">
        <f t="shared" si="2"/>
        <v>18102</v>
      </c>
      <c r="N8" s="97">
        <f t="shared" si="3"/>
        <v>543953</v>
      </c>
    </row>
    <row r="9" spans="1:14" ht="15.75" x14ac:dyDescent="0.25">
      <c r="A9" s="11">
        <v>4</v>
      </c>
      <c r="B9" s="12" t="s">
        <v>12</v>
      </c>
      <c r="C9" s="13" t="s">
        <v>13</v>
      </c>
      <c r="D9" s="96">
        <v>536</v>
      </c>
      <c r="E9" s="44">
        <v>2446651</v>
      </c>
      <c r="F9" s="14">
        <v>194968</v>
      </c>
      <c r="G9" s="15">
        <f t="shared" si="0"/>
        <v>2641619</v>
      </c>
      <c r="H9" s="19">
        <v>404299</v>
      </c>
      <c r="I9" s="14">
        <v>154338</v>
      </c>
      <c r="J9" s="17">
        <f t="shared" si="1"/>
        <v>558637</v>
      </c>
      <c r="K9" s="20">
        <v>63324</v>
      </c>
      <c r="L9" s="14">
        <v>17269</v>
      </c>
      <c r="M9" s="33">
        <f t="shared" si="2"/>
        <v>80593</v>
      </c>
      <c r="N9" s="97">
        <f t="shared" si="3"/>
        <v>3280849</v>
      </c>
    </row>
    <row r="10" spans="1:14" ht="15.75" x14ac:dyDescent="0.25">
      <c r="A10" s="11">
        <v>4</v>
      </c>
      <c r="B10" s="12" t="s">
        <v>12</v>
      </c>
      <c r="C10" s="13" t="s">
        <v>14</v>
      </c>
      <c r="D10" s="96">
        <v>540</v>
      </c>
      <c r="E10" s="44">
        <v>643490</v>
      </c>
      <c r="F10" s="14">
        <v>51278</v>
      </c>
      <c r="G10" s="15">
        <f t="shared" si="0"/>
        <v>694768</v>
      </c>
      <c r="H10" s="19">
        <v>35172</v>
      </c>
      <c r="I10" s="14">
        <v>13427</v>
      </c>
      <c r="J10" s="17">
        <f t="shared" si="1"/>
        <v>48599</v>
      </c>
      <c r="K10" s="20">
        <v>17283</v>
      </c>
      <c r="L10" s="14">
        <v>7274</v>
      </c>
      <c r="M10" s="33">
        <f t="shared" si="2"/>
        <v>24557</v>
      </c>
      <c r="N10" s="97">
        <f t="shared" si="3"/>
        <v>767924</v>
      </c>
    </row>
    <row r="11" spans="1:14" ht="15.75" x14ac:dyDescent="0.25">
      <c r="A11" s="11">
        <v>4</v>
      </c>
      <c r="B11" s="12" t="s">
        <v>12</v>
      </c>
      <c r="C11" s="13" t="s">
        <v>15</v>
      </c>
      <c r="D11" s="96">
        <v>541</v>
      </c>
      <c r="E11" s="44">
        <v>153582</v>
      </c>
      <c r="F11" s="14">
        <v>12239</v>
      </c>
      <c r="G11" s="15">
        <f t="shared" si="0"/>
        <v>165821</v>
      </c>
      <c r="H11" s="19">
        <v>4921</v>
      </c>
      <c r="I11" s="14">
        <v>1879</v>
      </c>
      <c r="J11" s="17">
        <f t="shared" si="1"/>
        <v>6800</v>
      </c>
      <c r="K11" s="20">
        <v>4248</v>
      </c>
      <c r="L11" s="14">
        <v>5496</v>
      </c>
      <c r="M11" s="33">
        <f t="shared" si="2"/>
        <v>9744</v>
      </c>
      <c r="N11" s="97">
        <f t="shared" si="3"/>
        <v>182365</v>
      </c>
    </row>
    <row r="12" spans="1:14" ht="15.75" x14ac:dyDescent="0.25">
      <c r="A12" s="11">
        <v>4</v>
      </c>
      <c r="B12" s="12" t="s">
        <v>12</v>
      </c>
      <c r="C12" s="13" t="s">
        <v>16</v>
      </c>
      <c r="D12" s="96">
        <v>533</v>
      </c>
      <c r="E12" s="44">
        <v>331449</v>
      </c>
      <c r="F12" s="14">
        <v>26413</v>
      </c>
      <c r="G12" s="15">
        <f t="shared" si="0"/>
        <v>357862</v>
      </c>
      <c r="H12" s="19">
        <v>10486</v>
      </c>
      <c r="I12" s="14">
        <v>4003</v>
      </c>
      <c r="J12" s="17">
        <f t="shared" si="1"/>
        <v>14489</v>
      </c>
      <c r="K12" s="20">
        <v>8745</v>
      </c>
      <c r="L12" s="14">
        <v>6069</v>
      </c>
      <c r="M12" s="33">
        <f t="shared" si="2"/>
        <v>14814</v>
      </c>
      <c r="N12" s="97">
        <f t="shared" si="3"/>
        <v>387165</v>
      </c>
    </row>
    <row r="13" spans="1:14" ht="15.75" x14ac:dyDescent="0.25">
      <c r="A13" s="11">
        <v>5</v>
      </c>
      <c r="B13" s="12" t="s">
        <v>17</v>
      </c>
      <c r="C13" s="13" t="s">
        <v>18</v>
      </c>
      <c r="D13" s="96">
        <v>538</v>
      </c>
      <c r="E13" s="44">
        <v>3009642</v>
      </c>
      <c r="F13" s="14">
        <v>239832</v>
      </c>
      <c r="G13" s="15">
        <f t="shared" si="0"/>
        <v>3249474</v>
      </c>
      <c r="H13" s="16">
        <v>399483</v>
      </c>
      <c r="I13" s="14">
        <v>152500</v>
      </c>
      <c r="J13" s="17">
        <f t="shared" si="1"/>
        <v>551983</v>
      </c>
      <c r="K13" s="20">
        <v>82941</v>
      </c>
      <c r="L13" s="14">
        <v>21663</v>
      </c>
      <c r="M13" s="33">
        <f t="shared" si="2"/>
        <v>104604</v>
      </c>
      <c r="N13" s="97">
        <f t="shared" si="3"/>
        <v>3906061</v>
      </c>
    </row>
    <row r="14" spans="1:14" ht="15.75" x14ac:dyDescent="0.25">
      <c r="A14" s="11">
        <v>6</v>
      </c>
      <c r="B14" s="12" t="s">
        <v>19</v>
      </c>
      <c r="C14" s="13" t="s">
        <v>20</v>
      </c>
      <c r="D14" s="96">
        <v>509</v>
      </c>
      <c r="E14" s="44">
        <v>4663767</v>
      </c>
      <c r="F14" s="14">
        <v>371646</v>
      </c>
      <c r="G14" s="15">
        <f t="shared" si="0"/>
        <v>5035413</v>
      </c>
      <c r="H14" s="16">
        <v>713137</v>
      </c>
      <c r="I14" s="14">
        <v>272235</v>
      </c>
      <c r="J14" s="17">
        <f t="shared" si="1"/>
        <v>985372</v>
      </c>
      <c r="K14" s="20">
        <v>130449</v>
      </c>
      <c r="L14" s="14">
        <v>32234</v>
      </c>
      <c r="M14" s="33">
        <f t="shared" si="2"/>
        <v>162683</v>
      </c>
      <c r="N14" s="97">
        <f t="shared" si="3"/>
        <v>6183468</v>
      </c>
    </row>
    <row r="15" spans="1:14" ht="15.75" x14ac:dyDescent="0.25">
      <c r="A15" s="11">
        <v>7</v>
      </c>
      <c r="B15" s="12" t="s">
        <v>21</v>
      </c>
      <c r="C15" s="13" t="s">
        <v>15</v>
      </c>
      <c r="D15" s="96">
        <v>523</v>
      </c>
      <c r="E15" s="44">
        <v>299286</v>
      </c>
      <c r="F15" s="14">
        <v>23849</v>
      </c>
      <c r="G15" s="15">
        <f t="shared" si="0"/>
        <v>323135</v>
      </c>
      <c r="H15" s="19">
        <v>53909</v>
      </c>
      <c r="I15" s="14">
        <v>18024</v>
      </c>
      <c r="J15" s="17">
        <f t="shared" si="1"/>
        <v>71933</v>
      </c>
      <c r="K15" s="20">
        <v>8396</v>
      </c>
      <c r="L15" s="14">
        <v>7003</v>
      </c>
      <c r="M15" s="33">
        <f t="shared" si="2"/>
        <v>15399</v>
      </c>
      <c r="N15" s="97">
        <f t="shared" si="3"/>
        <v>410467</v>
      </c>
    </row>
    <row r="16" spans="1:14" ht="15.75" x14ac:dyDescent="0.25">
      <c r="A16" s="11">
        <v>7</v>
      </c>
      <c r="B16" s="12" t="s">
        <v>21</v>
      </c>
      <c r="C16" s="13" t="s">
        <v>22</v>
      </c>
      <c r="D16" s="96">
        <v>543</v>
      </c>
      <c r="E16" s="44">
        <v>203866</v>
      </c>
      <c r="F16" s="14">
        <v>16246</v>
      </c>
      <c r="G16" s="15">
        <f t="shared" si="0"/>
        <v>220112</v>
      </c>
      <c r="H16" s="19">
        <v>25467</v>
      </c>
      <c r="I16" s="14">
        <v>12277</v>
      </c>
      <c r="J16" s="17">
        <f t="shared" si="1"/>
        <v>37744</v>
      </c>
      <c r="K16" s="20">
        <v>5994</v>
      </c>
      <c r="L16" s="14">
        <v>6171</v>
      </c>
      <c r="M16" s="33">
        <f t="shared" si="2"/>
        <v>12165</v>
      </c>
      <c r="N16" s="97">
        <f t="shared" si="3"/>
        <v>270021</v>
      </c>
    </row>
    <row r="17" spans="1:14" ht="15.75" x14ac:dyDescent="0.25">
      <c r="A17" s="11">
        <v>8</v>
      </c>
      <c r="B17" s="12" t="s">
        <v>23</v>
      </c>
      <c r="C17" s="13" t="s">
        <v>24</v>
      </c>
      <c r="D17" s="96">
        <v>519</v>
      </c>
      <c r="E17" s="44">
        <v>1468866</v>
      </c>
      <c r="F17" s="14">
        <v>117051</v>
      </c>
      <c r="G17" s="15">
        <f t="shared" si="0"/>
        <v>1585917</v>
      </c>
      <c r="H17" s="16">
        <v>117095</v>
      </c>
      <c r="I17" s="14">
        <v>44700</v>
      </c>
      <c r="J17" s="17">
        <f t="shared" si="1"/>
        <v>161795</v>
      </c>
      <c r="K17" s="20">
        <v>39788</v>
      </c>
      <c r="L17" s="14">
        <v>12639</v>
      </c>
      <c r="M17" s="33">
        <f t="shared" si="2"/>
        <v>52427</v>
      </c>
      <c r="N17" s="97">
        <f t="shared" si="3"/>
        <v>1800139</v>
      </c>
    </row>
    <row r="18" spans="1:14" ht="15.75" x14ac:dyDescent="0.25">
      <c r="A18" s="11">
        <v>9</v>
      </c>
      <c r="B18" s="12" t="s">
        <v>25</v>
      </c>
      <c r="C18" s="13" t="s">
        <v>26</v>
      </c>
      <c r="D18" s="96">
        <v>501</v>
      </c>
      <c r="E18" s="44">
        <v>585368</v>
      </c>
      <c r="F18" s="14">
        <v>46647</v>
      </c>
      <c r="G18" s="15">
        <f t="shared" si="0"/>
        <v>632015</v>
      </c>
      <c r="H18" s="16">
        <v>83734</v>
      </c>
      <c r="I18" s="14">
        <v>31965</v>
      </c>
      <c r="J18" s="17">
        <f t="shared" si="1"/>
        <v>115699</v>
      </c>
      <c r="K18" s="20">
        <v>15970</v>
      </c>
      <c r="L18" s="14">
        <v>8118</v>
      </c>
      <c r="M18" s="33">
        <f t="shared" si="2"/>
        <v>24088</v>
      </c>
      <c r="N18" s="97">
        <f t="shared" si="3"/>
        <v>771802</v>
      </c>
    </row>
    <row r="19" spans="1:14" ht="15.75" x14ac:dyDescent="0.25">
      <c r="A19" s="11">
        <v>10</v>
      </c>
      <c r="B19" s="12" t="s">
        <v>27</v>
      </c>
      <c r="C19" s="13" t="s">
        <v>28</v>
      </c>
      <c r="D19" s="96">
        <v>544</v>
      </c>
      <c r="E19" s="44">
        <v>1568755</v>
      </c>
      <c r="F19" s="14">
        <v>125011</v>
      </c>
      <c r="G19" s="15">
        <f t="shared" si="0"/>
        <v>1693766</v>
      </c>
      <c r="H19" s="16">
        <v>300245</v>
      </c>
      <c r="I19" s="14">
        <v>114616</v>
      </c>
      <c r="J19" s="17">
        <f t="shared" si="1"/>
        <v>414861</v>
      </c>
      <c r="K19" s="20">
        <v>45352</v>
      </c>
      <c r="L19" s="14">
        <v>15246</v>
      </c>
      <c r="M19" s="33">
        <f t="shared" si="2"/>
        <v>60598</v>
      </c>
      <c r="N19" s="97">
        <f t="shared" si="3"/>
        <v>2169225</v>
      </c>
    </row>
    <row r="20" spans="1:14" ht="15.75" x14ac:dyDescent="0.25">
      <c r="A20" s="11">
        <v>11</v>
      </c>
      <c r="B20" s="12" t="s">
        <v>29</v>
      </c>
      <c r="C20" s="13" t="s">
        <v>30</v>
      </c>
      <c r="D20" s="96">
        <v>517</v>
      </c>
      <c r="E20" s="44">
        <v>114803</v>
      </c>
      <c r="F20" s="14">
        <v>9148</v>
      </c>
      <c r="G20" s="15">
        <f t="shared" si="0"/>
        <v>123951</v>
      </c>
      <c r="H20" s="19">
        <v>4559</v>
      </c>
      <c r="I20" s="14">
        <v>1740</v>
      </c>
      <c r="J20" s="17">
        <f t="shared" si="1"/>
        <v>6299</v>
      </c>
      <c r="K20" s="20">
        <v>3130</v>
      </c>
      <c r="L20" s="14">
        <v>5455</v>
      </c>
      <c r="M20" s="33">
        <f t="shared" si="2"/>
        <v>8585</v>
      </c>
      <c r="N20" s="97">
        <f t="shared" si="3"/>
        <v>138835</v>
      </c>
    </row>
    <row r="21" spans="1:14" ht="15.75" x14ac:dyDescent="0.25">
      <c r="A21" s="11">
        <v>11</v>
      </c>
      <c r="B21" s="12" t="s">
        <v>29</v>
      </c>
      <c r="C21" s="13" t="s">
        <v>31</v>
      </c>
      <c r="D21" s="96">
        <v>539</v>
      </c>
      <c r="E21" s="44">
        <v>312031</v>
      </c>
      <c r="F21" s="14">
        <v>24865</v>
      </c>
      <c r="G21" s="15">
        <f t="shared" si="0"/>
        <v>336896</v>
      </c>
      <c r="H21" s="19">
        <v>50348</v>
      </c>
      <c r="I21" s="14">
        <v>19220</v>
      </c>
      <c r="J21" s="17">
        <f t="shared" si="1"/>
        <v>69568</v>
      </c>
      <c r="K21" s="20">
        <v>8608</v>
      </c>
      <c r="L21" s="14">
        <v>6841</v>
      </c>
      <c r="M21" s="33">
        <f t="shared" si="2"/>
        <v>15449</v>
      </c>
      <c r="N21" s="97">
        <f t="shared" si="3"/>
        <v>421913</v>
      </c>
    </row>
    <row r="22" spans="1:14" ht="15.75" x14ac:dyDescent="0.25">
      <c r="A22" s="11">
        <v>11</v>
      </c>
      <c r="B22" s="12" t="s">
        <v>29</v>
      </c>
      <c r="C22" s="13" t="s">
        <v>32</v>
      </c>
      <c r="D22" s="96">
        <v>545</v>
      </c>
      <c r="E22" s="44">
        <v>429175</v>
      </c>
      <c r="F22" s="14">
        <v>34200</v>
      </c>
      <c r="G22" s="15">
        <f t="shared" si="0"/>
        <v>463375</v>
      </c>
      <c r="H22" s="19">
        <v>56824</v>
      </c>
      <c r="I22" s="14">
        <v>21692</v>
      </c>
      <c r="J22" s="17">
        <f t="shared" si="1"/>
        <v>78516</v>
      </c>
      <c r="K22" s="20">
        <v>11847</v>
      </c>
      <c r="L22" s="14">
        <v>7333</v>
      </c>
      <c r="M22" s="33">
        <f t="shared" si="2"/>
        <v>19180</v>
      </c>
      <c r="N22" s="97">
        <f t="shared" si="3"/>
        <v>561071</v>
      </c>
    </row>
    <row r="23" spans="1:14" ht="15.75" x14ac:dyDescent="0.25">
      <c r="A23" s="11">
        <v>11</v>
      </c>
      <c r="B23" s="12" t="s">
        <v>29</v>
      </c>
      <c r="C23" s="13" t="s">
        <v>33</v>
      </c>
      <c r="D23" s="96">
        <v>525</v>
      </c>
      <c r="E23" s="44">
        <v>48323</v>
      </c>
      <c r="F23" s="14">
        <v>3851</v>
      </c>
      <c r="G23" s="15">
        <f t="shared" si="0"/>
        <v>52174</v>
      </c>
      <c r="H23" s="19">
        <v>9330</v>
      </c>
      <c r="I23" s="14">
        <v>3562</v>
      </c>
      <c r="J23" s="17">
        <f t="shared" si="1"/>
        <v>12892</v>
      </c>
      <c r="K23" s="20">
        <v>1245</v>
      </c>
      <c r="L23" s="14">
        <v>5309</v>
      </c>
      <c r="M23" s="33">
        <f t="shared" si="2"/>
        <v>6554</v>
      </c>
      <c r="N23" s="97">
        <f t="shared" si="3"/>
        <v>71620</v>
      </c>
    </row>
    <row r="24" spans="1:14" ht="15.75" x14ac:dyDescent="0.25">
      <c r="A24" s="11">
        <v>12</v>
      </c>
      <c r="B24" s="12" t="s">
        <v>34</v>
      </c>
      <c r="C24" s="13" t="s">
        <v>30</v>
      </c>
      <c r="D24" s="96">
        <v>516</v>
      </c>
      <c r="E24" s="45">
        <v>314501</v>
      </c>
      <c r="F24" s="14">
        <v>25062</v>
      </c>
      <c r="G24" s="15">
        <f t="shared" si="0"/>
        <v>339563</v>
      </c>
      <c r="H24" s="16">
        <v>72938</v>
      </c>
      <c r="I24" s="14">
        <v>27844</v>
      </c>
      <c r="J24" s="17">
        <f t="shared" si="1"/>
        <v>100782</v>
      </c>
      <c r="K24" s="20">
        <v>8471</v>
      </c>
      <c r="L24" s="14">
        <v>6585</v>
      </c>
      <c r="M24" s="33">
        <f t="shared" si="2"/>
        <v>15056</v>
      </c>
      <c r="N24" s="97">
        <f t="shared" si="3"/>
        <v>455401</v>
      </c>
    </row>
    <row r="25" spans="1:14" ht="15.75" x14ac:dyDescent="0.25">
      <c r="A25" s="11">
        <v>13</v>
      </c>
      <c r="B25" s="12" t="s">
        <v>35</v>
      </c>
      <c r="C25" s="13" t="s">
        <v>36</v>
      </c>
      <c r="D25" s="96">
        <v>520</v>
      </c>
      <c r="E25" s="45">
        <v>621737</v>
      </c>
      <c r="F25" s="14">
        <v>49545</v>
      </c>
      <c r="G25" s="15">
        <f t="shared" si="0"/>
        <v>671282</v>
      </c>
      <c r="H25" s="16">
        <v>85759</v>
      </c>
      <c r="I25" s="14">
        <v>32738</v>
      </c>
      <c r="J25" s="17">
        <f t="shared" si="1"/>
        <v>118497</v>
      </c>
      <c r="K25" s="20">
        <v>17541</v>
      </c>
      <c r="L25" s="14">
        <v>8746</v>
      </c>
      <c r="M25" s="33">
        <f t="shared" si="2"/>
        <v>26287</v>
      </c>
      <c r="N25" s="97">
        <f t="shared" si="3"/>
        <v>816066</v>
      </c>
    </row>
    <row r="26" spans="1:14" ht="15.75" x14ac:dyDescent="0.25">
      <c r="A26" s="11">
        <v>14</v>
      </c>
      <c r="B26" s="12" t="s">
        <v>37</v>
      </c>
      <c r="C26" s="13" t="s">
        <v>38</v>
      </c>
      <c r="D26" s="96">
        <v>504</v>
      </c>
      <c r="E26" s="45">
        <v>1704591</v>
      </c>
      <c r="F26" s="14">
        <v>135835</v>
      </c>
      <c r="G26" s="15">
        <f t="shared" si="0"/>
        <v>1840426</v>
      </c>
      <c r="H26" s="16">
        <v>281470</v>
      </c>
      <c r="I26" s="14">
        <v>107449</v>
      </c>
      <c r="J26" s="17">
        <f t="shared" si="1"/>
        <v>388919</v>
      </c>
      <c r="K26" s="20">
        <v>44972</v>
      </c>
      <c r="L26" s="14">
        <v>12918</v>
      </c>
      <c r="M26" s="33">
        <f t="shared" si="2"/>
        <v>57890</v>
      </c>
      <c r="N26" s="97">
        <f t="shared" si="3"/>
        <v>2287235</v>
      </c>
    </row>
    <row r="27" spans="1:14" ht="15.75" x14ac:dyDescent="0.25">
      <c r="A27" s="11">
        <v>15</v>
      </c>
      <c r="B27" s="12" t="s">
        <v>39</v>
      </c>
      <c r="C27" s="13" t="s">
        <v>40</v>
      </c>
      <c r="D27" s="96">
        <v>508</v>
      </c>
      <c r="E27" s="45">
        <v>1330412</v>
      </c>
      <c r="F27" s="14">
        <v>106018</v>
      </c>
      <c r="G27" s="15">
        <f t="shared" si="0"/>
        <v>1436430</v>
      </c>
      <c r="H27" s="16">
        <v>155957</v>
      </c>
      <c r="I27" s="14">
        <v>59535</v>
      </c>
      <c r="J27" s="17">
        <f t="shared" si="1"/>
        <v>215492</v>
      </c>
      <c r="K27" s="20">
        <v>35280</v>
      </c>
      <c r="L27" s="14">
        <v>11335</v>
      </c>
      <c r="M27" s="33">
        <f t="shared" si="2"/>
        <v>46615</v>
      </c>
      <c r="N27" s="97">
        <f t="shared" si="3"/>
        <v>1698537</v>
      </c>
    </row>
    <row r="28" spans="1:14" ht="15.75" x14ac:dyDescent="0.25">
      <c r="A28" s="11">
        <v>16</v>
      </c>
      <c r="B28" s="12" t="s">
        <v>41</v>
      </c>
      <c r="C28" s="13" t="s">
        <v>42</v>
      </c>
      <c r="D28" s="96">
        <v>505</v>
      </c>
      <c r="E28" s="45">
        <v>534503</v>
      </c>
      <c r="F28" s="14">
        <v>42593</v>
      </c>
      <c r="G28" s="15">
        <f t="shared" si="0"/>
        <v>577096</v>
      </c>
      <c r="H28" s="16">
        <v>94636</v>
      </c>
      <c r="I28" s="14">
        <v>36127</v>
      </c>
      <c r="J28" s="17">
        <f t="shared" si="1"/>
        <v>130763</v>
      </c>
      <c r="K28" s="20">
        <v>14886</v>
      </c>
      <c r="L28" s="14">
        <v>8069</v>
      </c>
      <c r="M28" s="33">
        <f t="shared" si="2"/>
        <v>22955</v>
      </c>
      <c r="N28" s="97">
        <f t="shared" si="3"/>
        <v>730814</v>
      </c>
    </row>
    <row r="29" spans="1:14" ht="15.75" x14ac:dyDescent="0.25">
      <c r="A29" s="11">
        <v>17</v>
      </c>
      <c r="B29" s="12" t="s">
        <v>43</v>
      </c>
      <c r="C29" s="13" t="s">
        <v>44</v>
      </c>
      <c r="D29" s="96">
        <v>503</v>
      </c>
      <c r="E29" s="45">
        <v>707512</v>
      </c>
      <c r="F29" s="14">
        <v>56380</v>
      </c>
      <c r="G29" s="15">
        <f t="shared" si="0"/>
        <v>763892</v>
      </c>
      <c r="H29" s="16">
        <v>85010</v>
      </c>
      <c r="I29" s="14">
        <v>32452</v>
      </c>
      <c r="J29" s="17">
        <f t="shared" si="1"/>
        <v>117462</v>
      </c>
      <c r="K29" s="20">
        <v>19159</v>
      </c>
      <c r="L29" s="14">
        <v>8666</v>
      </c>
      <c r="M29" s="33">
        <f t="shared" si="2"/>
        <v>27825</v>
      </c>
      <c r="N29" s="97">
        <f t="shared" si="3"/>
        <v>909179</v>
      </c>
    </row>
    <row r="30" spans="1:14" ht="15.75" x14ac:dyDescent="0.25">
      <c r="A30" s="11">
        <v>18</v>
      </c>
      <c r="B30" s="12" t="s">
        <v>45</v>
      </c>
      <c r="C30" s="13" t="s">
        <v>46</v>
      </c>
      <c r="D30" s="96">
        <v>527</v>
      </c>
      <c r="E30" s="45">
        <v>663288</v>
      </c>
      <c r="F30" s="14">
        <v>52856</v>
      </c>
      <c r="G30" s="15">
        <f t="shared" si="0"/>
        <v>716144</v>
      </c>
      <c r="H30" s="16">
        <v>93736</v>
      </c>
      <c r="I30" s="14">
        <v>35783</v>
      </c>
      <c r="J30" s="17">
        <f t="shared" si="1"/>
        <v>129519</v>
      </c>
      <c r="K30" s="20">
        <v>18994</v>
      </c>
      <c r="L30" s="14">
        <v>9206</v>
      </c>
      <c r="M30" s="33">
        <f t="shared" si="2"/>
        <v>28200</v>
      </c>
      <c r="N30" s="97">
        <f t="shared" si="3"/>
        <v>873863</v>
      </c>
    </row>
    <row r="31" spans="1:14" ht="15.75" x14ac:dyDescent="0.25">
      <c r="A31" s="11">
        <v>19</v>
      </c>
      <c r="B31" s="12" t="s">
        <v>47</v>
      </c>
      <c r="C31" s="13" t="s">
        <v>48</v>
      </c>
      <c r="D31" s="96">
        <v>532</v>
      </c>
      <c r="E31" s="45">
        <v>385235</v>
      </c>
      <c r="F31" s="14">
        <v>30699</v>
      </c>
      <c r="G31" s="15">
        <f t="shared" si="0"/>
        <v>415934</v>
      </c>
      <c r="H31" s="16">
        <v>77235</v>
      </c>
      <c r="I31" s="14">
        <v>29484</v>
      </c>
      <c r="J31" s="17">
        <f t="shared" si="1"/>
        <v>106719</v>
      </c>
      <c r="K31" s="20">
        <v>9993</v>
      </c>
      <c r="L31" s="14">
        <v>6657</v>
      </c>
      <c r="M31" s="33">
        <f t="shared" si="2"/>
        <v>16650</v>
      </c>
      <c r="N31" s="97">
        <f t="shared" si="3"/>
        <v>539303</v>
      </c>
    </row>
    <row r="32" spans="1:14" ht="15.75" x14ac:dyDescent="0.25">
      <c r="A32" s="11">
        <v>20</v>
      </c>
      <c r="B32" s="12" t="s">
        <v>49</v>
      </c>
      <c r="C32" s="13" t="s">
        <v>50</v>
      </c>
      <c r="D32" s="96">
        <v>512</v>
      </c>
      <c r="E32" s="45">
        <v>3955269</v>
      </c>
      <c r="F32" s="14">
        <v>315187</v>
      </c>
      <c r="G32" s="15">
        <f t="shared" si="0"/>
        <v>4270456</v>
      </c>
      <c r="H32" s="16">
        <v>328404</v>
      </c>
      <c r="I32" s="14">
        <v>125366</v>
      </c>
      <c r="J32" s="17">
        <f t="shared" si="1"/>
        <v>453770</v>
      </c>
      <c r="K32" s="20">
        <v>106652</v>
      </c>
      <c r="L32" s="14">
        <v>25200</v>
      </c>
      <c r="M32" s="33">
        <f t="shared" si="2"/>
        <v>131852</v>
      </c>
      <c r="N32" s="97">
        <f t="shared" si="3"/>
        <v>4856078</v>
      </c>
    </row>
    <row r="33" spans="1:16" ht="15.75" x14ac:dyDescent="0.25">
      <c r="A33" s="11">
        <v>21</v>
      </c>
      <c r="B33" s="12" t="s">
        <v>51</v>
      </c>
      <c r="C33" s="13" t="s">
        <v>52</v>
      </c>
      <c r="D33" s="96">
        <v>518</v>
      </c>
      <c r="E33" s="45">
        <v>647238</v>
      </c>
      <c r="F33" s="14">
        <v>51577</v>
      </c>
      <c r="G33" s="15">
        <f t="shared" si="0"/>
        <v>698815</v>
      </c>
      <c r="H33" s="16">
        <v>123773</v>
      </c>
      <c r="I33" s="14">
        <v>47249</v>
      </c>
      <c r="J33" s="17">
        <f t="shared" si="1"/>
        <v>171022</v>
      </c>
      <c r="K33" s="20">
        <v>18705</v>
      </c>
      <c r="L33" s="14">
        <v>9222</v>
      </c>
      <c r="M33" s="33">
        <f t="shared" si="2"/>
        <v>27927</v>
      </c>
      <c r="N33" s="97">
        <f t="shared" si="3"/>
        <v>897764</v>
      </c>
    </row>
    <row r="34" spans="1:16" ht="15.75" x14ac:dyDescent="0.25">
      <c r="A34" s="21">
        <v>22</v>
      </c>
      <c r="B34" s="22" t="s">
        <v>53</v>
      </c>
      <c r="C34" s="13" t="s">
        <v>54</v>
      </c>
      <c r="D34" s="96">
        <v>542</v>
      </c>
      <c r="E34" s="45">
        <v>1115238</v>
      </c>
      <c r="F34" s="14">
        <v>88871</v>
      </c>
      <c r="G34" s="15">
        <f t="shared" si="0"/>
        <v>1204109</v>
      </c>
      <c r="H34" s="16">
        <v>100338</v>
      </c>
      <c r="I34" s="14">
        <v>38303</v>
      </c>
      <c r="J34" s="17">
        <f t="shared" si="1"/>
        <v>138641</v>
      </c>
      <c r="K34" s="20">
        <v>34263</v>
      </c>
      <c r="L34" s="14">
        <v>13835</v>
      </c>
      <c r="M34" s="33">
        <f t="shared" si="2"/>
        <v>48098</v>
      </c>
      <c r="N34" s="97">
        <f t="shared" si="3"/>
        <v>1390848</v>
      </c>
    </row>
    <row r="35" spans="1:16" ht="15.75" x14ac:dyDescent="0.25">
      <c r="A35" s="11">
        <v>23</v>
      </c>
      <c r="B35" s="12" t="s">
        <v>55</v>
      </c>
      <c r="C35" s="13" t="s">
        <v>56</v>
      </c>
      <c r="D35" s="96">
        <v>524</v>
      </c>
      <c r="E35" s="45">
        <v>2101530</v>
      </c>
      <c r="F35" s="14">
        <v>167467</v>
      </c>
      <c r="G35" s="15">
        <f t="shared" si="0"/>
        <v>2268997</v>
      </c>
      <c r="H35" s="16">
        <v>224539</v>
      </c>
      <c r="I35" s="14">
        <v>85716</v>
      </c>
      <c r="J35" s="17">
        <f t="shared" si="1"/>
        <v>310255</v>
      </c>
      <c r="K35" s="20">
        <v>57169</v>
      </c>
      <c r="L35" s="14">
        <v>16093</v>
      </c>
      <c r="M35" s="33">
        <f t="shared" si="2"/>
        <v>73262</v>
      </c>
      <c r="N35" s="97">
        <f t="shared" si="3"/>
        <v>2652514</v>
      </c>
    </row>
    <row r="36" spans="1:16" ht="15.75" x14ac:dyDescent="0.25">
      <c r="A36" s="11">
        <v>24</v>
      </c>
      <c r="B36" s="12" t="s">
        <v>57</v>
      </c>
      <c r="C36" s="13" t="s">
        <v>58</v>
      </c>
      <c r="D36" s="96">
        <v>506</v>
      </c>
      <c r="E36" s="45">
        <v>962370</v>
      </c>
      <c r="F36" s="14">
        <v>76689</v>
      </c>
      <c r="G36" s="15">
        <f t="shared" si="0"/>
        <v>1039059</v>
      </c>
      <c r="H36" s="16">
        <v>143063</v>
      </c>
      <c r="I36" s="14">
        <v>54613</v>
      </c>
      <c r="J36" s="17">
        <f t="shared" si="1"/>
        <v>197676</v>
      </c>
      <c r="K36" s="20">
        <v>27972</v>
      </c>
      <c r="L36" s="14">
        <v>11410</v>
      </c>
      <c r="M36" s="33">
        <f t="shared" si="2"/>
        <v>39382</v>
      </c>
      <c r="N36" s="97">
        <f t="shared" si="3"/>
        <v>1276117</v>
      </c>
    </row>
    <row r="37" spans="1:16" ht="15.75" x14ac:dyDescent="0.25">
      <c r="A37" s="11">
        <v>25</v>
      </c>
      <c r="B37" s="12" t="s">
        <v>59</v>
      </c>
      <c r="C37" s="13" t="s">
        <v>60</v>
      </c>
      <c r="D37" s="96">
        <v>514</v>
      </c>
      <c r="E37" s="45">
        <v>352793</v>
      </c>
      <c r="F37" s="14">
        <v>28113</v>
      </c>
      <c r="G37" s="15">
        <f t="shared" si="0"/>
        <v>380906</v>
      </c>
      <c r="H37" s="16">
        <v>74425</v>
      </c>
      <c r="I37" s="14">
        <v>28411</v>
      </c>
      <c r="J37" s="17">
        <f t="shared" si="1"/>
        <v>102836</v>
      </c>
      <c r="K37" s="20">
        <v>9676</v>
      </c>
      <c r="L37" s="14">
        <v>6910</v>
      </c>
      <c r="M37" s="33">
        <f t="shared" si="2"/>
        <v>16586</v>
      </c>
      <c r="N37" s="97">
        <f t="shared" si="3"/>
        <v>500328</v>
      </c>
    </row>
    <row r="38" spans="1:16" ht="15.75" x14ac:dyDescent="0.25">
      <c r="A38" s="11">
        <v>26</v>
      </c>
      <c r="B38" s="12" t="s">
        <v>61</v>
      </c>
      <c r="C38" s="13" t="s">
        <v>62</v>
      </c>
      <c r="D38" s="96">
        <v>534</v>
      </c>
      <c r="E38" s="44">
        <v>181541</v>
      </c>
      <c r="F38" s="14">
        <v>14466</v>
      </c>
      <c r="G38" s="15">
        <f t="shared" si="0"/>
        <v>196007</v>
      </c>
      <c r="H38" s="19">
        <v>14983</v>
      </c>
      <c r="I38" s="14">
        <v>5720</v>
      </c>
      <c r="J38" s="17">
        <f t="shared" si="1"/>
        <v>20703</v>
      </c>
      <c r="K38" s="20">
        <v>5328</v>
      </c>
      <c r="L38" s="14">
        <v>6439</v>
      </c>
      <c r="M38" s="33">
        <f t="shared" si="2"/>
        <v>11767</v>
      </c>
      <c r="N38" s="97">
        <f t="shared" si="3"/>
        <v>228477</v>
      </c>
    </row>
    <row r="39" spans="1:16" ht="15.75" x14ac:dyDescent="0.25">
      <c r="A39" s="11">
        <v>26</v>
      </c>
      <c r="B39" s="12" t="s">
        <v>61</v>
      </c>
      <c r="C39" s="13" t="s">
        <v>63</v>
      </c>
      <c r="D39" s="96">
        <v>535</v>
      </c>
      <c r="E39" s="44">
        <v>484788</v>
      </c>
      <c r="F39" s="14">
        <v>38632</v>
      </c>
      <c r="G39" s="15">
        <f t="shared" si="0"/>
        <v>523420</v>
      </c>
      <c r="H39" s="19">
        <v>82245</v>
      </c>
      <c r="I39" s="14">
        <v>31396</v>
      </c>
      <c r="J39" s="17">
        <f t="shared" si="1"/>
        <v>113641</v>
      </c>
      <c r="K39" s="20">
        <v>16696</v>
      </c>
      <c r="L39" s="14">
        <v>9991</v>
      </c>
      <c r="M39" s="33">
        <f t="shared" si="2"/>
        <v>26687</v>
      </c>
      <c r="N39" s="97">
        <f t="shared" si="3"/>
        <v>663748</v>
      </c>
    </row>
    <row r="40" spans="1:16" ht="15.75" x14ac:dyDescent="0.25">
      <c r="A40" s="11">
        <v>27</v>
      </c>
      <c r="B40" s="12" t="s">
        <v>64</v>
      </c>
      <c r="C40" s="13" t="s">
        <v>65</v>
      </c>
      <c r="D40" s="96">
        <v>530</v>
      </c>
      <c r="E40" s="45">
        <v>443464</v>
      </c>
      <c r="F40" s="14">
        <v>35339</v>
      </c>
      <c r="G40" s="15">
        <f t="shared" si="0"/>
        <v>478803</v>
      </c>
      <c r="H40" s="16">
        <v>97865</v>
      </c>
      <c r="I40" s="14">
        <v>37359</v>
      </c>
      <c r="J40" s="17">
        <f t="shared" si="1"/>
        <v>135224</v>
      </c>
      <c r="K40" s="20">
        <v>12760</v>
      </c>
      <c r="L40" s="14">
        <v>7847</v>
      </c>
      <c r="M40" s="33">
        <f t="shared" si="2"/>
        <v>20607</v>
      </c>
      <c r="N40" s="97">
        <f t="shared" si="3"/>
        <v>634634</v>
      </c>
    </row>
    <row r="41" spans="1:16" ht="16.5" thickBot="1" x14ac:dyDescent="0.3">
      <c r="A41" s="118">
        <v>28</v>
      </c>
      <c r="B41" s="115" t="s">
        <v>66</v>
      </c>
      <c r="C41" s="120" t="s">
        <v>67</v>
      </c>
      <c r="D41" s="98">
        <v>515</v>
      </c>
      <c r="E41" s="46">
        <v>11158858</v>
      </c>
      <c r="F41" s="25">
        <v>889227</v>
      </c>
      <c r="G41" s="26">
        <f t="shared" si="0"/>
        <v>12048085</v>
      </c>
      <c r="H41" s="27">
        <v>1652963</v>
      </c>
      <c r="I41" s="25">
        <v>631008</v>
      </c>
      <c r="J41" s="28">
        <f t="shared" si="1"/>
        <v>2283971</v>
      </c>
      <c r="K41" s="29">
        <v>293101</v>
      </c>
      <c r="L41" s="25">
        <v>55921</v>
      </c>
      <c r="M41" s="34">
        <f t="shared" si="2"/>
        <v>349022</v>
      </c>
      <c r="N41" s="99">
        <f t="shared" si="3"/>
        <v>14681078</v>
      </c>
    </row>
    <row r="42" spans="1:16" ht="16.5" thickBot="1" x14ac:dyDescent="0.3">
      <c r="A42" s="47" t="s">
        <v>114</v>
      </c>
      <c r="B42" s="48"/>
      <c r="C42" s="48"/>
      <c r="D42" s="54"/>
      <c r="E42" s="49">
        <f t="shared" ref="E42:M42" si="4">SUM(E6:E41)</f>
        <v>45829847</v>
      </c>
      <c r="F42" s="50">
        <f t="shared" si="4"/>
        <v>3652086</v>
      </c>
      <c r="G42" s="51">
        <f t="shared" si="4"/>
        <v>49481933</v>
      </c>
      <c r="H42" s="52">
        <f t="shared" si="4"/>
        <v>6348890</v>
      </c>
      <c r="I42" s="50">
        <f t="shared" si="4"/>
        <v>2423643</v>
      </c>
      <c r="J42" s="51">
        <f t="shared" si="4"/>
        <v>8772533</v>
      </c>
      <c r="K42" s="52">
        <f t="shared" si="4"/>
        <v>1251943</v>
      </c>
      <c r="L42" s="50">
        <f t="shared" si="4"/>
        <v>425374</v>
      </c>
      <c r="M42" s="51">
        <f t="shared" si="4"/>
        <v>1677317</v>
      </c>
      <c r="N42" s="53">
        <f>SUM(N6:N41)</f>
        <v>59931783</v>
      </c>
      <c r="P42" s="30">
        <v>4641507.75</v>
      </c>
    </row>
    <row r="43" spans="1:16" x14ac:dyDescent="0.25">
      <c r="P43" s="30">
        <v>1510322.25</v>
      </c>
    </row>
    <row r="44" spans="1:16" ht="15.75" x14ac:dyDescent="0.25">
      <c r="A44" s="4" t="s">
        <v>68</v>
      </c>
      <c r="B44" s="4"/>
      <c r="P44" s="30">
        <f>SUM(P42:P43)</f>
        <v>6151830</v>
      </c>
    </row>
    <row r="45" spans="1:16" x14ac:dyDescent="0.25">
      <c r="A45" s="5">
        <v>1</v>
      </c>
      <c r="B45" s="130" t="s">
        <v>109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</row>
    <row r="46" spans="1:16" x14ac:dyDescent="0.25">
      <c r="A46" s="5">
        <v>2</v>
      </c>
      <c r="B46" s="130" t="s">
        <v>133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</row>
    <row r="47" spans="1:16" ht="16.149999999999999" customHeight="1" x14ac:dyDescent="0.25">
      <c r="A47" s="5">
        <v>3</v>
      </c>
      <c r="B47" s="129" t="s">
        <v>112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</row>
    <row r="48" spans="1:16" x14ac:dyDescent="0.25">
      <c r="A48" s="5">
        <v>4</v>
      </c>
      <c r="B48" s="6" t="s">
        <v>132</v>
      </c>
    </row>
    <row r="50" spans="1:13" x14ac:dyDescent="0.25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</row>
    <row r="51" spans="1:13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x14ac:dyDescent="0.25">
      <c r="B52" s="6"/>
      <c r="C52" s="6"/>
      <c r="D52" s="32"/>
      <c r="E52" s="6"/>
    </row>
    <row r="53" spans="1:13" x14ac:dyDescent="0.25">
      <c r="A53" s="5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x14ac:dyDescent="0.25">
      <c r="A54" s="5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x14ac:dyDescent="0.25">
      <c r="A55" s="5"/>
      <c r="B55" s="6"/>
      <c r="C55" s="6"/>
      <c r="D55" s="32"/>
      <c r="E55" s="6"/>
    </row>
  </sheetData>
  <mergeCells count="6">
    <mergeCell ref="B54:M54"/>
    <mergeCell ref="B45:M45"/>
    <mergeCell ref="B46:M46"/>
    <mergeCell ref="B47:M47"/>
    <mergeCell ref="B50:M50"/>
    <mergeCell ref="B53:M53"/>
  </mergeCells>
  <conditionalFormatting sqref="E40">
    <cfRule type="cellIs" dxfId="8" priority="7" operator="lessThan">
      <formula>0</formula>
    </cfRule>
  </conditionalFormatting>
  <conditionalFormatting sqref="E24:E37">
    <cfRule type="cellIs" dxfId="7" priority="9" operator="lessThan">
      <formula>0</formula>
    </cfRule>
  </conditionalFormatting>
  <conditionalFormatting sqref="E41">
    <cfRule type="cellIs" dxfId="6" priority="8" operator="lessThan">
      <formula>0</formula>
    </cfRule>
  </conditionalFormatting>
  <conditionalFormatting sqref="H6:H8">
    <cfRule type="cellIs" dxfId="5" priority="6" operator="lessThan">
      <formula>0</formula>
    </cfRule>
  </conditionalFormatting>
  <conditionalFormatting sqref="H13:H14">
    <cfRule type="cellIs" dxfId="4" priority="5" operator="lessThan">
      <formula>0</formula>
    </cfRule>
  </conditionalFormatting>
  <conditionalFormatting sqref="H17:H19">
    <cfRule type="cellIs" dxfId="3" priority="4" operator="lessThan">
      <formula>0</formula>
    </cfRule>
  </conditionalFormatting>
  <conditionalFormatting sqref="H24:H37">
    <cfRule type="cellIs" dxfId="2" priority="3" operator="lessThan">
      <formula>0</formula>
    </cfRule>
  </conditionalFormatting>
  <conditionalFormatting sqref="H40">
    <cfRule type="cellIs" dxfId="1" priority="2" operator="lessThan">
      <formula>0</formula>
    </cfRule>
  </conditionalFormatting>
  <conditionalFormatting sqref="K6:K8">
    <cfRule type="cellIs" dxfId="0" priority="1" operator="lessThan">
      <formula>0</formula>
    </cfRule>
  </conditionalFormatting>
  <pageMargins left="0.25" right="0.25" top="0.75" bottom="0.25" header="0.3" footer="0.3"/>
  <pageSetup scale="58" orientation="landscape" horizontalDpi="400" verticalDpi="200" r:id="rId1"/>
  <headerFooter>
    <oddFooter>&amp;L&amp;F&amp;R&amp;P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Normal="100" workbookViewId="0">
      <selection activeCell="E12" sqref="E12"/>
    </sheetView>
  </sheetViews>
  <sheetFormatPr defaultRowHeight="15" x14ac:dyDescent="0.25"/>
  <cols>
    <col min="1" max="1" width="12.7109375" customWidth="1"/>
    <col min="2" max="2" width="18.5703125" bestFit="1" customWidth="1"/>
    <col min="3" max="3" width="38.140625" bestFit="1" customWidth="1"/>
    <col min="4" max="4" width="9.85546875" customWidth="1"/>
    <col min="5" max="5" width="17.140625" customWidth="1"/>
    <col min="6" max="6" width="15.28515625" customWidth="1"/>
    <col min="7" max="7" width="15.140625" customWidth="1"/>
    <col min="8" max="8" width="15.7109375" bestFit="1" customWidth="1"/>
    <col min="9" max="9" width="18.7109375" customWidth="1"/>
    <col min="10" max="10" width="14.28515625" bestFit="1" customWidth="1"/>
    <col min="11" max="12" width="16.140625" customWidth="1"/>
    <col min="13" max="13" width="15.7109375" bestFit="1" customWidth="1"/>
    <col min="14" max="14" width="16" customWidth="1"/>
  </cols>
  <sheetData>
    <row r="1" spans="1:14" ht="15.75" x14ac:dyDescent="0.25">
      <c r="A1" s="1" t="s">
        <v>0</v>
      </c>
      <c r="B1" s="1"/>
      <c r="C1" s="39"/>
      <c r="D1" s="39"/>
      <c r="E1" s="39"/>
      <c r="F1" s="39"/>
    </row>
    <row r="2" spans="1:14" ht="15.75" x14ac:dyDescent="0.25">
      <c r="A2" s="1" t="s">
        <v>1</v>
      </c>
      <c r="B2" s="1"/>
      <c r="C2" s="39"/>
      <c r="D2" s="39"/>
      <c r="E2" s="39"/>
      <c r="F2" s="39"/>
    </row>
    <row r="3" spans="1:14" ht="16.5" thickBot="1" x14ac:dyDescent="0.3">
      <c r="A3" s="1" t="s">
        <v>110</v>
      </c>
      <c r="B3" s="1"/>
      <c r="C3" s="39"/>
      <c r="D3" s="39"/>
      <c r="E3" s="39"/>
      <c r="F3" s="39"/>
    </row>
    <row r="4" spans="1:14" ht="16.5" thickBot="1" x14ac:dyDescent="0.3">
      <c r="A4" s="121" t="s">
        <v>115</v>
      </c>
      <c r="B4" s="121" t="s">
        <v>116</v>
      </c>
      <c r="C4" s="121" t="s">
        <v>117</v>
      </c>
      <c r="D4" s="121" t="s">
        <v>118</v>
      </c>
      <c r="E4" s="121" t="s">
        <v>119</v>
      </c>
      <c r="F4" s="121" t="s">
        <v>120</v>
      </c>
      <c r="G4" s="121" t="s">
        <v>121</v>
      </c>
      <c r="H4" s="121" t="s">
        <v>122</v>
      </c>
      <c r="I4" s="121" t="s">
        <v>123</v>
      </c>
      <c r="J4" s="121" t="s">
        <v>124</v>
      </c>
      <c r="K4" s="121" t="s">
        <v>125</v>
      </c>
      <c r="L4" s="121" t="s">
        <v>126</v>
      </c>
      <c r="M4" s="121" t="s">
        <v>127</v>
      </c>
      <c r="N4" s="121" t="s">
        <v>128</v>
      </c>
    </row>
    <row r="5" spans="1:14" ht="113.25" thickBot="1" x14ac:dyDescent="0.3">
      <c r="A5" s="121" t="s">
        <v>86</v>
      </c>
      <c r="B5" s="121" t="s">
        <v>3</v>
      </c>
      <c r="C5" s="121" t="s">
        <v>113</v>
      </c>
      <c r="D5" s="121" t="s">
        <v>78</v>
      </c>
      <c r="E5" s="121" t="s">
        <v>136</v>
      </c>
      <c r="F5" s="121" t="s">
        <v>85</v>
      </c>
      <c r="G5" s="121" t="s">
        <v>84</v>
      </c>
      <c r="H5" s="121" t="s">
        <v>135</v>
      </c>
      <c r="I5" s="121" t="s">
        <v>107</v>
      </c>
      <c r="J5" s="121" t="s">
        <v>83</v>
      </c>
      <c r="K5" s="121" t="s">
        <v>82</v>
      </c>
      <c r="L5" s="121" t="s">
        <v>81</v>
      </c>
      <c r="M5" s="121" t="s">
        <v>80</v>
      </c>
      <c r="N5" s="121" t="s">
        <v>108</v>
      </c>
    </row>
    <row r="6" spans="1:14" ht="15.75" x14ac:dyDescent="0.25">
      <c r="A6" s="55">
        <v>1</v>
      </c>
      <c r="B6" s="9" t="s">
        <v>6</v>
      </c>
      <c r="C6" s="10" t="s">
        <v>7</v>
      </c>
      <c r="D6" s="94">
        <v>502</v>
      </c>
      <c r="E6" s="108">
        <v>49227</v>
      </c>
      <c r="F6" s="56">
        <f t="shared" ref="F6:G25" si="0">ROUND($E6/$E$42*F$43,0)</f>
        <v>35</v>
      </c>
      <c r="G6" s="56">
        <f t="shared" si="0"/>
        <v>5</v>
      </c>
      <c r="H6" s="57">
        <f>F6*'[2]Participants Needed'!B$5+G6*'[2]Participants Needed'!D$5</f>
        <v>37290</v>
      </c>
      <c r="I6" s="58">
        <f t="shared" ref="I6:I41" si="1">E6-H6</f>
        <v>11937</v>
      </c>
      <c r="J6" s="59">
        <v>61403</v>
      </c>
      <c r="K6" s="56">
        <f t="shared" ref="K6:L25" si="2">ROUND($J6/$J$42*K$43,0)</f>
        <v>43</v>
      </c>
      <c r="L6" s="56">
        <f t="shared" si="2"/>
        <v>6</v>
      </c>
      <c r="M6" s="60">
        <f>K6*'[2]Participants Needed'!B$5+L6*'[2]Participants Needed'!D$5</f>
        <v>45455.25</v>
      </c>
      <c r="N6" s="61">
        <f t="shared" ref="N6:N41" si="3">J6-M6</f>
        <v>15947.75</v>
      </c>
    </row>
    <row r="7" spans="1:14" ht="15.75" x14ac:dyDescent="0.25">
      <c r="A7" s="62">
        <v>2</v>
      </c>
      <c r="B7" s="12" t="s">
        <v>8</v>
      </c>
      <c r="C7" s="13" t="s">
        <v>9</v>
      </c>
      <c r="D7" s="96">
        <v>526</v>
      </c>
      <c r="E7" s="66">
        <v>33575</v>
      </c>
      <c r="F7" s="63">
        <f t="shared" si="0"/>
        <v>24</v>
      </c>
      <c r="G7" s="63">
        <f t="shared" si="0"/>
        <v>4</v>
      </c>
      <c r="H7" s="64">
        <f>F7*'[2]Participants Needed'!B$5+G7*'[2]Participants Needed'!D$5</f>
        <v>27003</v>
      </c>
      <c r="I7" s="65">
        <f t="shared" si="1"/>
        <v>6572</v>
      </c>
      <c r="J7" s="66">
        <v>57581</v>
      </c>
      <c r="K7" s="63">
        <f t="shared" si="2"/>
        <v>41</v>
      </c>
      <c r="L7" s="63">
        <f t="shared" si="2"/>
        <v>6</v>
      </c>
      <c r="M7" s="67">
        <f>K7*'[2]Participants Needed'!B$5+L7*'[2]Participants Needed'!D$5</f>
        <v>44040.75</v>
      </c>
      <c r="N7" s="68">
        <f t="shared" si="3"/>
        <v>13540.25</v>
      </c>
    </row>
    <row r="8" spans="1:14" ht="15.75" x14ac:dyDescent="0.25">
      <c r="A8" s="62">
        <v>3</v>
      </c>
      <c r="B8" s="12" t="s">
        <v>10</v>
      </c>
      <c r="C8" s="13" t="s">
        <v>11</v>
      </c>
      <c r="D8" s="96">
        <v>528</v>
      </c>
      <c r="E8" s="66">
        <v>28110</v>
      </c>
      <c r="F8" s="63">
        <f t="shared" si="0"/>
        <v>20</v>
      </c>
      <c r="G8" s="63">
        <f t="shared" si="0"/>
        <v>3</v>
      </c>
      <c r="H8" s="64">
        <f>F8*'[2]Participants Needed'!B$5+G8*'[2]Participants Needed'!D$5</f>
        <v>21666.75</v>
      </c>
      <c r="I8" s="65">
        <f t="shared" si="1"/>
        <v>6443.25</v>
      </c>
      <c r="J8" s="66">
        <v>31302</v>
      </c>
      <c r="K8" s="63">
        <f t="shared" si="2"/>
        <v>22</v>
      </c>
      <c r="L8" s="63">
        <f t="shared" si="2"/>
        <v>3</v>
      </c>
      <c r="M8" s="67">
        <f>K8*'[2]Participants Needed'!B$5+L8*'[2]Participants Needed'!D$5</f>
        <v>23081.25</v>
      </c>
      <c r="N8" s="68">
        <f t="shared" si="3"/>
        <v>8220.75</v>
      </c>
    </row>
    <row r="9" spans="1:14" ht="15.75" x14ac:dyDescent="0.25">
      <c r="A9" s="62">
        <v>4</v>
      </c>
      <c r="B9" s="12" t="s">
        <v>12</v>
      </c>
      <c r="C9" s="13" t="s">
        <v>13</v>
      </c>
      <c r="D9" s="96">
        <v>536</v>
      </c>
      <c r="E9" s="66">
        <v>154338</v>
      </c>
      <c r="F9" s="63">
        <f t="shared" si="0"/>
        <v>109</v>
      </c>
      <c r="G9" s="63">
        <f t="shared" si="0"/>
        <v>16</v>
      </c>
      <c r="H9" s="64">
        <f>F9*'[2]Participants Needed'!B$5+G9*'[2]Participants Needed'!D$5</f>
        <v>117206.25</v>
      </c>
      <c r="I9" s="65">
        <f t="shared" si="1"/>
        <v>37131.75</v>
      </c>
      <c r="J9" s="66">
        <v>194968</v>
      </c>
      <c r="K9" s="63">
        <f t="shared" si="2"/>
        <v>138</v>
      </c>
      <c r="L9" s="63">
        <f t="shared" si="2"/>
        <v>20</v>
      </c>
      <c r="M9" s="67">
        <f>K9*'[2]Participants Needed'!B$5+L9*'[2]Participants Needed'!D$5</f>
        <v>147745.5</v>
      </c>
      <c r="N9" s="68">
        <f t="shared" si="3"/>
        <v>47222.5</v>
      </c>
    </row>
    <row r="10" spans="1:14" ht="15.75" x14ac:dyDescent="0.25">
      <c r="A10" s="62">
        <v>4</v>
      </c>
      <c r="B10" s="12" t="s">
        <v>12</v>
      </c>
      <c r="C10" s="13" t="s">
        <v>14</v>
      </c>
      <c r="D10" s="96">
        <v>540</v>
      </c>
      <c r="E10" s="66">
        <v>13427</v>
      </c>
      <c r="F10" s="63">
        <f t="shared" si="0"/>
        <v>10</v>
      </c>
      <c r="G10" s="63">
        <f t="shared" si="0"/>
        <v>1</v>
      </c>
      <c r="H10" s="64">
        <f>F10*'[2]Participants Needed'!B$5+G10*'[2]Participants Needed'!D$5</f>
        <v>9579.75</v>
      </c>
      <c r="I10" s="65">
        <f t="shared" si="1"/>
        <v>3847.25</v>
      </c>
      <c r="J10" s="66">
        <v>51278</v>
      </c>
      <c r="K10" s="63">
        <f t="shared" si="2"/>
        <v>36</v>
      </c>
      <c r="L10" s="63">
        <f t="shared" si="2"/>
        <v>5</v>
      </c>
      <c r="M10" s="67">
        <f>K10*'[2]Participants Needed'!B$5+L10*'[2]Participants Needed'!D$5</f>
        <v>37997.25</v>
      </c>
      <c r="N10" s="68">
        <f t="shared" si="3"/>
        <v>13280.75</v>
      </c>
    </row>
    <row r="11" spans="1:14" ht="15.75" x14ac:dyDescent="0.25">
      <c r="A11" s="62">
        <v>4</v>
      </c>
      <c r="B11" s="12" t="s">
        <v>12</v>
      </c>
      <c r="C11" s="13" t="s">
        <v>15</v>
      </c>
      <c r="D11" s="96">
        <v>541</v>
      </c>
      <c r="E11" s="66">
        <v>1879</v>
      </c>
      <c r="F11" s="63">
        <f t="shared" si="0"/>
        <v>1</v>
      </c>
      <c r="G11" s="63">
        <f t="shared" si="0"/>
        <v>0</v>
      </c>
      <c r="H11" s="64">
        <f>F11*'[2]Participants Needed'!B$5+G11*'[2]Participants Needed'!D$5</f>
        <v>707.25</v>
      </c>
      <c r="I11" s="65">
        <f t="shared" si="1"/>
        <v>1171.75</v>
      </c>
      <c r="J11" s="66">
        <v>12239</v>
      </c>
      <c r="K11" s="63">
        <f t="shared" si="2"/>
        <v>9</v>
      </c>
      <c r="L11" s="63">
        <f t="shared" si="2"/>
        <v>1</v>
      </c>
      <c r="M11" s="67">
        <f>K11*'[2]Participants Needed'!B$5+L11*'[2]Participants Needed'!D$5</f>
        <v>8872.5</v>
      </c>
      <c r="N11" s="68">
        <f t="shared" si="3"/>
        <v>3366.5</v>
      </c>
    </row>
    <row r="12" spans="1:14" ht="15.75" x14ac:dyDescent="0.25">
      <c r="A12" s="62">
        <v>4</v>
      </c>
      <c r="B12" s="12" t="s">
        <v>12</v>
      </c>
      <c r="C12" s="13" t="s">
        <v>16</v>
      </c>
      <c r="D12" s="96">
        <v>533</v>
      </c>
      <c r="E12" s="66">
        <v>4003</v>
      </c>
      <c r="F12" s="63">
        <f t="shared" si="0"/>
        <v>3</v>
      </c>
      <c r="G12" s="63">
        <f t="shared" si="0"/>
        <v>0</v>
      </c>
      <c r="H12" s="64">
        <f>F12*'[2]Participants Needed'!B$5+G12*'[2]Participants Needed'!D$5</f>
        <v>2121.75</v>
      </c>
      <c r="I12" s="65">
        <f t="shared" si="1"/>
        <v>1881.25</v>
      </c>
      <c r="J12" s="66">
        <v>26413</v>
      </c>
      <c r="K12" s="63">
        <f t="shared" si="2"/>
        <v>19</v>
      </c>
      <c r="L12" s="63">
        <f t="shared" si="2"/>
        <v>3</v>
      </c>
      <c r="M12" s="67">
        <f>K12*'[2]Participants Needed'!B$5+L12*'[2]Participants Needed'!D$5</f>
        <v>20959.5</v>
      </c>
      <c r="N12" s="68">
        <f t="shared" si="3"/>
        <v>5453.5</v>
      </c>
    </row>
    <row r="13" spans="1:14" ht="15.75" x14ac:dyDescent="0.25">
      <c r="A13" s="62">
        <v>5</v>
      </c>
      <c r="B13" s="12" t="s">
        <v>17</v>
      </c>
      <c r="C13" s="13" t="s">
        <v>18</v>
      </c>
      <c r="D13" s="96">
        <v>538</v>
      </c>
      <c r="E13" s="66">
        <v>152500</v>
      </c>
      <c r="F13" s="63">
        <f t="shared" si="0"/>
        <v>108</v>
      </c>
      <c r="G13" s="63">
        <f t="shared" si="0"/>
        <v>16</v>
      </c>
      <c r="H13" s="64">
        <f>F13*'[2]Participants Needed'!B$5+G13*'[2]Participants Needed'!D$5</f>
        <v>116499</v>
      </c>
      <c r="I13" s="65">
        <f t="shared" si="1"/>
        <v>36001</v>
      </c>
      <c r="J13" s="66">
        <v>239832</v>
      </c>
      <c r="K13" s="63">
        <f t="shared" si="2"/>
        <v>170</v>
      </c>
      <c r="L13" s="63">
        <f t="shared" si="2"/>
        <v>25</v>
      </c>
      <c r="M13" s="67">
        <f>K13*'[2]Participants Needed'!B$5+L13*'[2]Participants Needed'!D$5</f>
        <v>182913.75</v>
      </c>
      <c r="N13" s="68">
        <f t="shared" si="3"/>
        <v>56918.25</v>
      </c>
    </row>
    <row r="14" spans="1:14" ht="15.75" x14ac:dyDescent="0.25">
      <c r="A14" s="62">
        <v>6</v>
      </c>
      <c r="B14" s="12" t="s">
        <v>19</v>
      </c>
      <c r="C14" s="13" t="s">
        <v>20</v>
      </c>
      <c r="D14" s="96">
        <v>509</v>
      </c>
      <c r="E14" s="66">
        <v>272235</v>
      </c>
      <c r="F14" s="63">
        <f t="shared" si="0"/>
        <v>193</v>
      </c>
      <c r="G14" s="63">
        <f t="shared" si="0"/>
        <v>29</v>
      </c>
      <c r="H14" s="64">
        <f>F14*'[2]Participants Needed'!B$5+G14*'[2]Participants Needed'!D$5</f>
        <v>209209.5</v>
      </c>
      <c r="I14" s="65">
        <f t="shared" si="1"/>
        <v>63025.5</v>
      </c>
      <c r="J14" s="66">
        <v>371646</v>
      </c>
      <c r="K14" s="63">
        <f t="shared" si="2"/>
        <v>263</v>
      </c>
      <c r="L14" s="63">
        <f t="shared" si="2"/>
        <v>39</v>
      </c>
      <c r="M14" s="67">
        <f>K14*'[2]Participants Needed'!B$5+L14*'[2]Participants Needed'!D$5</f>
        <v>283789.5</v>
      </c>
      <c r="N14" s="68">
        <f t="shared" si="3"/>
        <v>87856.5</v>
      </c>
    </row>
    <row r="15" spans="1:14" ht="15.75" x14ac:dyDescent="0.25">
      <c r="A15" s="62">
        <v>7</v>
      </c>
      <c r="B15" s="12" t="s">
        <v>21</v>
      </c>
      <c r="C15" s="13" t="s">
        <v>15</v>
      </c>
      <c r="D15" s="96">
        <v>523</v>
      </c>
      <c r="E15" s="66">
        <v>18024</v>
      </c>
      <c r="F15" s="63">
        <f t="shared" si="0"/>
        <v>13</v>
      </c>
      <c r="G15" s="63">
        <f t="shared" si="0"/>
        <v>2</v>
      </c>
      <c r="H15" s="64">
        <f>F15*'[2]Participants Needed'!B$5+G15*'[2]Participants Needed'!D$5</f>
        <v>14208.75</v>
      </c>
      <c r="I15" s="65">
        <f t="shared" si="1"/>
        <v>3815.25</v>
      </c>
      <c r="J15" s="66">
        <v>23849</v>
      </c>
      <c r="K15" s="63">
        <f t="shared" si="2"/>
        <v>17</v>
      </c>
      <c r="L15" s="63">
        <f t="shared" si="2"/>
        <v>3</v>
      </c>
      <c r="M15" s="67">
        <f>K15*'[2]Participants Needed'!B$5+L15*'[2]Participants Needed'!D$5</f>
        <v>19545</v>
      </c>
      <c r="N15" s="68">
        <f t="shared" si="3"/>
        <v>4304</v>
      </c>
    </row>
    <row r="16" spans="1:14" ht="15.75" x14ac:dyDescent="0.25">
      <c r="A16" s="62">
        <v>7</v>
      </c>
      <c r="B16" s="12" t="s">
        <v>21</v>
      </c>
      <c r="C16" s="13" t="s">
        <v>22</v>
      </c>
      <c r="D16" s="96">
        <v>543</v>
      </c>
      <c r="E16" s="66">
        <v>12277</v>
      </c>
      <c r="F16" s="63">
        <f t="shared" si="0"/>
        <v>9</v>
      </c>
      <c r="G16" s="63">
        <f t="shared" si="0"/>
        <v>1</v>
      </c>
      <c r="H16" s="64">
        <f>F16*'[2]Participants Needed'!B$5+G16*'[2]Participants Needed'!D$5</f>
        <v>8872.5</v>
      </c>
      <c r="I16" s="65">
        <f t="shared" si="1"/>
        <v>3404.5</v>
      </c>
      <c r="J16" s="66">
        <v>16246</v>
      </c>
      <c r="K16" s="63">
        <f t="shared" si="2"/>
        <v>11</v>
      </c>
      <c r="L16" s="63">
        <f t="shared" si="2"/>
        <v>2</v>
      </c>
      <c r="M16" s="67">
        <f>K16*'[2]Participants Needed'!B$5+L16*'[2]Participants Needed'!D$5</f>
        <v>12794.25</v>
      </c>
      <c r="N16" s="68">
        <f t="shared" si="3"/>
        <v>3451.75</v>
      </c>
    </row>
    <row r="17" spans="1:14" ht="15.75" x14ac:dyDescent="0.25">
      <c r="A17" s="62">
        <v>8</v>
      </c>
      <c r="B17" s="12" t="s">
        <v>23</v>
      </c>
      <c r="C17" s="13" t="s">
        <v>24</v>
      </c>
      <c r="D17" s="96">
        <v>519</v>
      </c>
      <c r="E17" s="66">
        <v>44700</v>
      </c>
      <c r="F17" s="63">
        <f t="shared" si="0"/>
        <v>32</v>
      </c>
      <c r="G17" s="63">
        <f t="shared" si="0"/>
        <v>5</v>
      </c>
      <c r="H17" s="64">
        <f>F17*'[2]Participants Needed'!B$5+G17*'[2]Participants Needed'!D$5</f>
        <v>35168.25</v>
      </c>
      <c r="I17" s="65">
        <f t="shared" si="1"/>
        <v>9531.75</v>
      </c>
      <c r="J17" s="66">
        <v>117051</v>
      </c>
      <c r="K17" s="63">
        <f t="shared" si="2"/>
        <v>83</v>
      </c>
      <c r="L17" s="63">
        <f t="shared" si="2"/>
        <v>12</v>
      </c>
      <c r="M17" s="67">
        <f>K17*'[2]Participants Needed'!B$5+L17*'[2]Participants Needed'!D$5</f>
        <v>88788.75</v>
      </c>
      <c r="N17" s="68">
        <f t="shared" si="3"/>
        <v>28262.25</v>
      </c>
    </row>
    <row r="18" spans="1:14" ht="15.75" x14ac:dyDescent="0.25">
      <c r="A18" s="62">
        <v>9</v>
      </c>
      <c r="B18" s="12" t="s">
        <v>25</v>
      </c>
      <c r="C18" s="13" t="s">
        <v>26</v>
      </c>
      <c r="D18" s="96">
        <v>501</v>
      </c>
      <c r="E18" s="66">
        <v>31965</v>
      </c>
      <c r="F18" s="63">
        <f t="shared" si="0"/>
        <v>23</v>
      </c>
      <c r="G18" s="63">
        <f t="shared" si="0"/>
        <v>3</v>
      </c>
      <c r="H18" s="64">
        <f>F18*'[2]Participants Needed'!B$5+G18*'[2]Participants Needed'!D$5</f>
        <v>23788.5</v>
      </c>
      <c r="I18" s="65">
        <f t="shared" si="1"/>
        <v>8176.5</v>
      </c>
      <c r="J18" s="66">
        <v>46647</v>
      </c>
      <c r="K18" s="63">
        <f t="shared" si="2"/>
        <v>33</v>
      </c>
      <c r="L18" s="63">
        <f t="shared" si="2"/>
        <v>5</v>
      </c>
      <c r="M18" s="67">
        <f>K18*'[2]Participants Needed'!B$5+L18*'[2]Participants Needed'!D$5</f>
        <v>35875.5</v>
      </c>
      <c r="N18" s="68">
        <f t="shared" si="3"/>
        <v>10771.5</v>
      </c>
    </row>
    <row r="19" spans="1:14" ht="15.75" x14ac:dyDescent="0.25">
      <c r="A19" s="62">
        <v>10</v>
      </c>
      <c r="B19" s="12" t="s">
        <v>27</v>
      </c>
      <c r="C19" s="13" t="s">
        <v>28</v>
      </c>
      <c r="D19" s="96">
        <v>544</v>
      </c>
      <c r="E19" s="66">
        <v>114616</v>
      </c>
      <c r="F19" s="63">
        <f t="shared" si="0"/>
        <v>81</v>
      </c>
      <c r="G19" s="63">
        <f t="shared" si="0"/>
        <v>12</v>
      </c>
      <c r="H19" s="64">
        <f>F19*'[2]Participants Needed'!B$5+G19*'[2]Participants Needed'!D$5</f>
        <v>87374.25</v>
      </c>
      <c r="I19" s="65">
        <f t="shared" si="1"/>
        <v>27241.75</v>
      </c>
      <c r="J19" s="66">
        <v>125011</v>
      </c>
      <c r="K19" s="63">
        <f t="shared" si="2"/>
        <v>88</v>
      </c>
      <c r="L19" s="63">
        <f t="shared" si="2"/>
        <v>13</v>
      </c>
      <c r="M19" s="67">
        <f>K19*'[2]Participants Needed'!B$5+L19*'[2]Participants Needed'!D$5</f>
        <v>94832.25</v>
      </c>
      <c r="N19" s="68">
        <f t="shared" si="3"/>
        <v>30178.75</v>
      </c>
    </row>
    <row r="20" spans="1:14" ht="15.75" x14ac:dyDescent="0.25">
      <c r="A20" s="62">
        <v>11</v>
      </c>
      <c r="B20" s="12" t="s">
        <v>29</v>
      </c>
      <c r="C20" s="13" t="s">
        <v>30</v>
      </c>
      <c r="D20" s="96">
        <v>517</v>
      </c>
      <c r="E20" s="66">
        <v>1740</v>
      </c>
      <c r="F20" s="63">
        <f t="shared" si="0"/>
        <v>1</v>
      </c>
      <c r="G20" s="63">
        <f t="shared" si="0"/>
        <v>0</v>
      </c>
      <c r="H20" s="64">
        <f>F20*'[2]Participants Needed'!B$5+G20*'[2]Participants Needed'!D$5</f>
        <v>707.25</v>
      </c>
      <c r="I20" s="65">
        <f t="shared" si="1"/>
        <v>1032.75</v>
      </c>
      <c r="J20" s="66">
        <v>9148</v>
      </c>
      <c r="K20" s="63">
        <f t="shared" si="2"/>
        <v>6</v>
      </c>
      <c r="L20" s="63">
        <f t="shared" si="2"/>
        <v>1</v>
      </c>
      <c r="M20" s="67">
        <f>K20*'[2]Participants Needed'!B$5+L20*'[2]Participants Needed'!D$5</f>
        <v>6750.75</v>
      </c>
      <c r="N20" s="68">
        <f t="shared" si="3"/>
        <v>2397.25</v>
      </c>
    </row>
    <row r="21" spans="1:14" ht="15.75" x14ac:dyDescent="0.25">
      <c r="A21" s="62">
        <v>11</v>
      </c>
      <c r="B21" s="12" t="s">
        <v>29</v>
      </c>
      <c r="C21" s="13" t="s">
        <v>31</v>
      </c>
      <c r="D21" s="96">
        <v>539</v>
      </c>
      <c r="E21" s="66">
        <v>19220</v>
      </c>
      <c r="F21" s="63">
        <f t="shared" si="0"/>
        <v>14</v>
      </c>
      <c r="G21" s="63">
        <f t="shared" si="0"/>
        <v>2</v>
      </c>
      <c r="H21" s="64">
        <f>F21*'[2]Participants Needed'!B$5+G21*'[2]Participants Needed'!D$5</f>
        <v>14916</v>
      </c>
      <c r="I21" s="65">
        <f t="shared" si="1"/>
        <v>4304</v>
      </c>
      <c r="J21" s="66">
        <v>24865</v>
      </c>
      <c r="K21" s="63">
        <f t="shared" si="2"/>
        <v>18</v>
      </c>
      <c r="L21" s="63">
        <f t="shared" si="2"/>
        <v>3</v>
      </c>
      <c r="M21" s="67">
        <f>K21*'[2]Participants Needed'!B$5+L21*'[2]Participants Needed'!D$5</f>
        <v>20252.25</v>
      </c>
      <c r="N21" s="68">
        <f t="shared" si="3"/>
        <v>4612.75</v>
      </c>
    </row>
    <row r="22" spans="1:14" ht="15.75" x14ac:dyDescent="0.25">
      <c r="A22" s="62">
        <v>11</v>
      </c>
      <c r="B22" s="12" t="s">
        <v>29</v>
      </c>
      <c r="C22" s="13" t="s">
        <v>32</v>
      </c>
      <c r="D22" s="96">
        <v>545</v>
      </c>
      <c r="E22" s="66">
        <v>21692</v>
      </c>
      <c r="F22" s="63">
        <f t="shared" si="0"/>
        <v>15</v>
      </c>
      <c r="G22" s="63">
        <f t="shared" si="0"/>
        <v>2</v>
      </c>
      <c r="H22" s="64">
        <f>F22*'[2]Participants Needed'!B$5+G22*'[2]Participants Needed'!D$5</f>
        <v>15623.25</v>
      </c>
      <c r="I22" s="65">
        <f t="shared" si="1"/>
        <v>6068.75</v>
      </c>
      <c r="J22" s="66">
        <v>34200</v>
      </c>
      <c r="K22" s="63">
        <f t="shared" si="2"/>
        <v>24</v>
      </c>
      <c r="L22" s="63">
        <f t="shared" si="2"/>
        <v>4</v>
      </c>
      <c r="M22" s="67">
        <f>K22*'[2]Participants Needed'!B$5+L22*'[2]Participants Needed'!D$5</f>
        <v>27003</v>
      </c>
      <c r="N22" s="68">
        <f t="shared" si="3"/>
        <v>7197</v>
      </c>
    </row>
    <row r="23" spans="1:14" ht="15.75" x14ac:dyDescent="0.25">
      <c r="A23" s="62">
        <v>11</v>
      </c>
      <c r="B23" s="12" t="s">
        <v>29</v>
      </c>
      <c r="C23" s="13" t="s">
        <v>33</v>
      </c>
      <c r="D23" s="96">
        <v>525</v>
      </c>
      <c r="E23" s="66">
        <v>3562</v>
      </c>
      <c r="F23" s="63">
        <f t="shared" si="0"/>
        <v>3</v>
      </c>
      <c r="G23" s="63">
        <f t="shared" si="0"/>
        <v>0</v>
      </c>
      <c r="H23" s="64">
        <f>F23*'[2]Participants Needed'!B$5+G23*'[2]Participants Needed'!D$5</f>
        <v>2121.75</v>
      </c>
      <c r="I23" s="65">
        <f t="shared" si="1"/>
        <v>1440.25</v>
      </c>
      <c r="J23" s="66">
        <v>3851</v>
      </c>
      <c r="K23" s="63">
        <f t="shared" si="2"/>
        <v>3</v>
      </c>
      <c r="L23" s="63">
        <f t="shared" si="2"/>
        <v>0</v>
      </c>
      <c r="M23" s="67">
        <f>K23*'[2]Participants Needed'!B$5+L23*'[2]Participants Needed'!D$5</f>
        <v>2121.75</v>
      </c>
      <c r="N23" s="68">
        <f t="shared" si="3"/>
        <v>1729.25</v>
      </c>
    </row>
    <row r="24" spans="1:14" ht="15.75" x14ac:dyDescent="0.25">
      <c r="A24" s="62">
        <v>12</v>
      </c>
      <c r="B24" s="12" t="s">
        <v>34</v>
      </c>
      <c r="C24" s="13" t="s">
        <v>30</v>
      </c>
      <c r="D24" s="96">
        <v>516</v>
      </c>
      <c r="E24" s="66">
        <v>27844</v>
      </c>
      <c r="F24" s="63">
        <f t="shared" si="0"/>
        <v>20</v>
      </c>
      <c r="G24" s="63">
        <f t="shared" si="0"/>
        <v>3</v>
      </c>
      <c r="H24" s="64">
        <f>F24*'[2]Participants Needed'!B$5+G24*'[2]Participants Needed'!D$5</f>
        <v>21666.75</v>
      </c>
      <c r="I24" s="65">
        <f t="shared" si="1"/>
        <v>6177.25</v>
      </c>
      <c r="J24" s="66">
        <v>25062</v>
      </c>
      <c r="K24" s="63">
        <f t="shared" si="2"/>
        <v>18</v>
      </c>
      <c r="L24" s="63">
        <f t="shared" si="2"/>
        <v>3</v>
      </c>
      <c r="M24" s="67">
        <f>K24*'[2]Participants Needed'!B$5+L24*'[2]Participants Needed'!D$5</f>
        <v>20252.25</v>
      </c>
      <c r="N24" s="68">
        <f t="shared" si="3"/>
        <v>4809.75</v>
      </c>
    </row>
    <row r="25" spans="1:14" ht="15.75" x14ac:dyDescent="0.25">
      <c r="A25" s="62">
        <v>13</v>
      </c>
      <c r="B25" s="12" t="s">
        <v>35</v>
      </c>
      <c r="C25" s="13" t="s">
        <v>36</v>
      </c>
      <c r="D25" s="96">
        <v>520</v>
      </c>
      <c r="E25" s="66">
        <v>32738</v>
      </c>
      <c r="F25" s="63">
        <f t="shared" si="0"/>
        <v>23</v>
      </c>
      <c r="G25" s="63">
        <f t="shared" si="0"/>
        <v>3</v>
      </c>
      <c r="H25" s="64">
        <f>F25*'[2]Participants Needed'!B$5+G25*'[2]Participants Needed'!D$5</f>
        <v>23788.5</v>
      </c>
      <c r="I25" s="65">
        <f t="shared" si="1"/>
        <v>8949.5</v>
      </c>
      <c r="J25" s="66">
        <v>49545</v>
      </c>
      <c r="K25" s="63">
        <f t="shared" si="2"/>
        <v>35</v>
      </c>
      <c r="L25" s="63">
        <f t="shared" si="2"/>
        <v>5</v>
      </c>
      <c r="M25" s="67">
        <f>K25*'[2]Participants Needed'!B$5+L25*'[2]Participants Needed'!D$5</f>
        <v>37290</v>
      </c>
      <c r="N25" s="68">
        <f t="shared" si="3"/>
        <v>12255</v>
      </c>
    </row>
    <row r="26" spans="1:14" ht="15.75" x14ac:dyDescent="0.25">
      <c r="A26" s="62">
        <v>14</v>
      </c>
      <c r="B26" s="12" t="s">
        <v>37</v>
      </c>
      <c r="C26" s="13" t="s">
        <v>38</v>
      </c>
      <c r="D26" s="96">
        <v>504</v>
      </c>
      <c r="E26" s="66">
        <v>107449</v>
      </c>
      <c r="F26" s="63">
        <f t="shared" ref="F26:G41" si="4">ROUND($E26/$E$42*F$43,0)</f>
        <v>76</v>
      </c>
      <c r="G26" s="63">
        <f t="shared" si="4"/>
        <v>11</v>
      </c>
      <c r="H26" s="64">
        <f>F26*'[2]Participants Needed'!B$5+G26*'[2]Participants Needed'!D$5</f>
        <v>81330.75</v>
      </c>
      <c r="I26" s="65">
        <f t="shared" si="1"/>
        <v>26118.25</v>
      </c>
      <c r="J26" s="66">
        <v>135835</v>
      </c>
      <c r="K26" s="63">
        <f t="shared" ref="K26:L41" si="5">ROUND($J26/$J$42*K$43,0)</f>
        <v>96</v>
      </c>
      <c r="L26" s="63">
        <f t="shared" si="5"/>
        <v>14</v>
      </c>
      <c r="M26" s="67">
        <f>K26*'[2]Participants Needed'!B$5+L26*'[2]Participants Needed'!D$5</f>
        <v>102997.5</v>
      </c>
      <c r="N26" s="68">
        <f t="shared" si="3"/>
        <v>32837.5</v>
      </c>
    </row>
    <row r="27" spans="1:14" ht="15.75" x14ac:dyDescent="0.25">
      <c r="A27" s="62">
        <v>15</v>
      </c>
      <c r="B27" s="12" t="s">
        <v>39</v>
      </c>
      <c r="C27" s="13" t="s">
        <v>40</v>
      </c>
      <c r="D27" s="96">
        <v>508</v>
      </c>
      <c r="E27" s="66">
        <v>59535</v>
      </c>
      <c r="F27" s="63">
        <f t="shared" si="4"/>
        <v>42</v>
      </c>
      <c r="G27" s="63">
        <f t="shared" si="4"/>
        <v>6</v>
      </c>
      <c r="H27" s="64">
        <f>F27*'[2]Participants Needed'!B$5+G27*'[2]Participants Needed'!D$5</f>
        <v>44748</v>
      </c>
      <c r="I27" s="65">
        <f t="shared" si="1"/>
        <v>14787</v>
      </c>
      <c r="J27" s="66">
        <v>106018</v>
      </c>
      <c r="K27" s="63">
        <f t="shared" si="5"/>
        <v>75</v>
      </c>
      <c r="L27" s="63">
        <f t="shared" si="5"/>
        <v>11</v>
      </c>
      <c r="M27" s="67">
        <f>K27*'[2]Participants Needed'!B$5+L27*'[2]Participants Needed'!D$5</f>
        <v>80623.5</v>
      </c>
      <c r="N27" s="68">
        <f t="shared" si="3"/>
        <v>25394.5</v>
      </c>
    </row>
    <row r="28" spans="1:14" ht="15.75" x14ac:dyDescent="0.25">
      <c r="A28" s="62">
        <v>16</v>
      </c>
      <c r="B28" s="12" t="s">
        <v>41</v>
      </c>
      <c r="C28" s="13" t="s">
        <v>42</v>
      </c>
      <c r="D28" s="96">
        <v>505</v>
      </c>
      <c r="E28" s="66">
        <v>36127</v>
      </c>
      <c r="F28" s="63">
        <f t="shared" si="4"/>
        <v>26</v>
      </c>
      <c r="G28" s="63">
        <f t="shared" si="4"/>
        <v>4</v>
      </c>
      <c r="H28" s="64">
        <f>F28*'[2]Participants Needed'!B$5+G28*'[2]Participants Needed'!D$5</f>
        <v>28417.5</v>
      </c>
      <c r="I28" s="65">
        <f t="shared" si="1"/>
        <v>7709.5</v>
      </c>
      <c r="J28" s="66">
        <v>42593</v>
      </c>
      <c r="K28" s="63">
        <f t="shared" si="5"/>
        <v>30</v>
      </c>
      <c r="L28" s="63">
        <f t="shared" si="5"/>
        <v>4</v>
      </c>
      <c r="M28" s="67">
        <f>K28*'[2]Participants Needed'!B$5+L28*'[2]Participants Needed'!D$5</f>
        <v>31246.5</v>
      </c>
      <c r="N28" s="68">
        <f t="shared" si="3"/>
        <v>11346.5</v>
      </c>
    </row>
    <row r="29" spans="1:14" ht="15.75" x14ac:dyDescent="0.25">
      <c r="A29" s="62">
        <v>17</v>
      </c>
      <c r="B29" s="12" t="s">
        <v>43</v>
      </c>
      <c r="C29" s="13" t="s">
        <v>44</v>
      </c>
      <c r="D29" s="96">
        <v>503</v>
      </c>
      <c r="E29" s="66">
        <v>32452</v>
      </c>
      <c r="F29" s="63">
        <f t="shared" si="4"/>
        <v>23</v>
      </c>
      <c r="G29" s="63">
        <f t="shared" si="4"/>
        <v>3</v>
      </c>
      <c r="H29" s="64">
        <f>F29*'[2]Participants Needed'!B$5+G29*'[2]Participants Needed'!D$5</f>
        <v>23788.5</v>
      </c>
      <c r="I29" s="65">
        <f t="shared" si="1"/>
        <v>8663.5</v>
      </c>
      <c r="J29" s="66">
        <v>56380</v>
      </c>
      <c r="K29" s="63">
        <f t="shared" si="5"/>
        <v>40</v>
      </c>
      <c r="L29" s="63">
        <f t="shared" si="5"/>
        <v>6</v>
      </c>
      <c r="M29" s="67">
        <f>K29*'[2]Participants Needed'!B$5+L29*'[2]Participants Needed'!D$5</f>
        <v>43333.5</v>
      </c>
      <c r="N29" s="68">
        <f t="shared" si="3"/>
        <v>13046.5</v>
      </c>
    </row>
    <row r="30" spans="1:14" ht="15.75" x14ac:dyDescent="0.25">
      <c r="A30" s="62">
        <v>18</v>
      </c>
      <c r="B30" s="12" t="s">
        <v>45</v>
      </c>
      <c r="C30" s="13" t="s">
        <v>46</v>
      </c>
      <c r="D30" s="96">
        <v>527</v>
      </c>
      <c r="E30" s="66">
        <v>35783</v>
      </c>
      <c r="F30" s="63">
        <f t="shared" si="4"/>
        <v>25</v>
      </c>
      <c r="G30" s="63">
        <f t="shared" si="4"/>
        <v>4</v>
      </c>
      <c r="H30" s="64">
        <f>F30*'[2]Participants Needed'!B$5+G30*'[2]Participants Needed'!D$5</f>
        <v>27710.25</v>
      </c>
      <c r="I30" s="65">
        <f t="shared" si="1"/>
        <v>8072.75</v>
      </c>
      <c r="J30" s="66">
        <v>52856</v>
      </c>
      <c r="K30" s="63">
        <f t="shared" si="5"/>
        <v>37</v>
      </c>
      <c r="L30" s="63">
        <f t="shared" si="5"/>
        <v>6</v>
      </c>
      <c r="M30" s="67">
        <f>K30*'[2]Participants Needed'!B$5+L30*'[2]Participants Needed'!D$5</f>
        <v>41211.75</v>
      </c>
      <c r="N30" s="68">
        <f t="shared" si="3"/>
        <v>11644.25</v>
      </c>
    </row>
    <row r="31" spans="1:14" ht="15.75" x14ac:dyDescent="0.25">
      <c r="A31" s="62">
        <v>19</v>
      </c>
      <c r="B31" s="12" t="s">
        <v>47</v>
      </c>
      <c r="C31" s="13" t="s">
        <v>48</v>
      </c>
      <c r="D31" s="96">
        <v>532</v>
      </c>
      <c r="E31" s="66">
        <v>29484</v>
      </c>
      <c r="F31" s="63">
        <f t="shared" si="4"/>
        <v>21</v>
      </c>
      <c r="G31" s="63">
        <f t="shared" si="4"/>
        <v>3</v>
      </c>
      <c r="H31" s="64">
        <f>F31*'[2]Participants Needed'!B$5+G31*'[2]Participants Needed'!D$5</f>
        <v>22374</v>
      </c>
      <c r="I31" s="65">
        <f t="shared" si="1"/>
        <v>7110</v>
      </c>
      <c r="J31" s="66">
        <v>30699</v>
      </c>
      <c r="K31" s="63">
        <f t="shared" si="5"/>
        <v>22</v>
      </c>
      <c r="L31" s="63">
        <f t="shared" si="5"/>
        <v>3</v>
      </c>
      <c r="M31" s="67">
        <f>K31*'[2]Participants Needed'!B$5+L31*'[2]Participants Needed'!D$5</f>
        <v>23081.25</v>
      </c>
      <c r="N31" s="68">
        <f t="shared" si="3"/>
        <v>7617.75</v>
      </c>
    </row>
    <row r="32" spans="1:14" ht="15.75" x14ac:dyDescent="0.25">
      <c r="A32" s="62">
        <v>20</v>
      </c>
      <c r="B32" s="12" t="s">
        <v>49</v>
      </c>
      <c r="C32" s="13" t="s">
        <v>50</v>
      </c>
      <c r="D32" s="96">
        <v>512</v>
      </c>
      <c r="E32" s="66">
        <v>125366</v>
      </c>
      <c r="F32" s="63">
        <f t="shared" si="4"/>
        <v>89</v>
      </c>
      <c r="G32" s="63">
        <f t="shared" si="4"/>
        <v>13</v>
      </c>
      <c r="H32" s="64">
        <f>F32*'[2]Participants Needed'!B$5+G32*'[2]Participants Needed'!D$5</f>
        <v>95539.5</v>
      </c>
      <c r="I32" s="65">
        <f t="shared" si="1"/>
        <v>29826.5</v>
      </c>
      <c r="J32" s="66">
        <v>315187</v>
      </c>
      <c r="K32" s="63">
        <f t="shared" si="5"/>
        <v>223</v>
      </c>
      <c r="L32" s="63">
        <f t="shared" si="5"/>
        <v>33</v>
      </c>
      <c r="M32" s="67">
        <f>K32*'[2]Participants Needed'!B$5+L32*'[2]Participants Needed'!D$5</f>
        <v>240456</v>
      </c>
      <c r="N32" s="68">
        <f t="shared" si="3"/>
        <v>74731</v>
      </c>
    </row>
    <row r="33" spans="1:14" ht="15.75" x14ac:dyDescent="0.25">
      <c r="A33" s="62">
        <v>21</v>
      </c>
      <c r="B33" s="12" t="s">
        <v>51</v>
      </c>
      <c r="C33" s="13" t="s">
        <v>52</v>
      </c>
      <c r="D33" s="96">
        <v>518</v>
      </c>
      <c r="E33" s="66">
        <v>47249</v>
      </c>
      <c r="F33" s="63">
        <f t="shared" si="4"/>
        <v>33</v>
      </c>
      <c r="G33" s="63">
        <f t="shared" si="4"/>
        <v>5</v>
      </c>
      <c r="H33" s="64">
        <f>F33*'[2]Participants Needed'!B$5+G33*'[2]Participants Needed'!D$5</f>
        <v>35875.5</v>
      </c>
      <c r="I33" s="65">
        <f t="shared" si="1"/>
        <v>11373.5</v>
      </c>
      <c r="J33" s="66">
        <v>51577</v>
      </c>
      <c r="K33" s="63">
        <f t="shared" si="5"/>
        <v>37</v>
      </c>
      <c r="L33" s="63">
        <f t="shared" si="5"/>
        <v>5</v>
      </c>
      <c r="M33" s="67">
        <f>K33*'[2]Participants Needed'!B$5+L33*'[2]Participants Needed'!D$5</f>
        <v>38704.5</v>
      </c>
      <c r="N33" s="68">
        <f t="shared" si="3"/>
        <v>12872.5</v>
      </c>
    </row>
    <row r="34" spans="1:14" ht="15.75" x14ac:dyDescent="0.25">
      <c r="A34" s="69">
        <v>22</v>
      </c>
      <c r="B34" s="22" t="s">
        <v>53</v>
      </c>
      <c r="C34" s="13" t="s">
        <v>54</v>
      </c>
      <c r="D34" s="96">
        <v>542</v>
      </c>
      <c r="E34" s="66">
        <v>38303</v>
      </c>
      <c r="F34" s="63">
        <f t="shared" si="4"/>
        <v>27</v>
      </c>
      <c r="G34" s="63">
        <f t="shared" si="4"/>
        <v>4</v>
      </c>
      <c r="H34" s="64">
        <f>F34*'[2]Participants Needed'!B$5+G34*'[2]Participants Needed'!D$5</f>
        <v>29124.75</v>
      </c>
      <c r="I34" s="65">
        <f t="shared" si="1"/>
        <v>9178.25</v>
      </c>
      <c r="J34" s="66">
        <v>88871</v>
      </c>
      <c r="K34" s="63">
        <f t="shared" si="5"/>
        <v>63</v>
      </c>
      <c r="L34" s="63">
        <f t="shared" si="5"/>
        <v>9</v>
      </c>
      <c r="M34" s="67">
        <f>K34*'[2]Participants Needed'!B$5+L34*'[2]Participants Needed'!D$5</f>
        <v>67122</v>
      </c>
      <c r="N34" s="68">
        <f t="shared" si="3"/>
        <v>21749</v>
      </c>
    </row>
    <row r="35" spans="1:14" ht="15.75" x14ac:dyDescent="0.25">
      <c r="A35" s="62">
        <v>23</v>
      </c>
      <c r="B35" s="12" t="s">
        <v>55</v>
      </c>
      <c r="C35" s="13" t="s">
        <v>56</v>
      </c>
      <c r="D35" s="96">
        <v>524</v>
      </c>
      <c r="E35" s="66">
        <v>85716</v>
      </c>
      <c r="F35" s="63">
        <f t="shared" si="4"/>
        <v>61</v>
      </c>
      <c r="G35" s="63">
        <f t="shared" si="4"/>
        <v>9</v>
      </c>
      <c r="H35" s="64">
        <f>F35*'[2]Participants Needed'!B$5+G35*'[2]Participants Needed'!D$5</f>
        <v>65707.5</v>
      </c>
      <c r="I35" s="65">
        <f t="shared" si="1"/>
        <v>20008.5</v>
      </c>
      <c r="J35" s="66">
        <v>167467</v>
      </c>
      <c r="K35" s="63">
        <f t="shared" si="5"/>
        <v>119</v>
      </c>
      <c r="L35" s="63">
        <f t="shared" si="5"/>
        <v>18</v>
      </c>
      <c r="M35" s="67">
        <f>K35*'[2]Participants Needed'!B$5+L35*'[2]Participants Needed'!D$5</f>
        <v>129293.25</v>
      </c>
      <c r="N35" s="68">
        <f t="shared" si="3"/>
        <v>38173.75</v>
      </c>
    </row>
    <row r="36" spans="1:14" ht="15.75" x14ac:dyDescent="0.25">
      <c r="A36" s="62">
        <v>24</v>
      </c>
      <c r="B36" s="12" t="s">
        <v>57</v>
      </c>
      <c r="C36" s="13" t="s">
        <v>58</v>
      </c>
      <c r="D36" s="96">
        <v>506</v>
      </c>
      <c r="E36" s="66">
        <v>54613</v>
      </c>
      <c r="F36" s="63">
        <f t="shared" si="4"/>
        <v>39</v>
      </c>
      <c r="G36" s="63">
        <f t="shared" si="4"/>
        <v>6</v>
      </c>
      <c r="H36" s="64">
        <f>F36*'[2]Participants Needed'!B$5+G36*'[2]Participants Needed'!D$5</f>
        <v>42626.25</v>
      </c>
      <c r="I36" s="65">
        <f t="shared" si="1"/>
        <v>11986.75</v>
      </c>
      <c r="J36" s="66">
        <v>76689</v>
      </c>
      <c r="K36" s="63">
        <f t="shared" si="5"/>
        <v>54</v>
      </c>
      <c r="L36" s="63">
        <f t="shared" si="5"/>
        <v>8</v>
      </c>
      <c r="M36" s="67">
        <f>K36*'[2]Participants Needed'!B$5+L36*'[2]Participants Needed'!D$5</f>
        <v>58249.5</v>
      </c>
      <c r="N36" s="68">
        <f t="shared" si="3"/>
        <v>18439.5</v>
      </c>
    </row>
    <row r="37" spans="1:14" ht="15.75" x14ac:dyDescent="0.25">
      <c r="A37" s="62">
        <v>25</v>
      </c>
      <c r="B37" s="12" t="s">
        <v>59</v>
      </c>
      <c r="C37" s="13" t="s">
        <v>60</v>
      </c>
      <c r="D37" s="96">
        <v>514</v>
      </c>
      <c r="E37" s="66">
        <v>28411</v>
      </c>
      <c r="F37" s="63">
        <f t="shared" si="4"/>
        <v>20</v>
      </c>
      <c r="G37" s="63">
        <f t="shared" si="4"/>
        <v>3</v>
      </c>
      <c r="H37" s="64">
        <f>F37*'[2]Participants Needed'!B$5+G37*'[2]Participants Needed'!D$5</f>
        <v>21666.75</v>
      </c>
      <c r="I37" s="65">
        <f t="shared" si="1"/>
        <v>6744.25</v>
      </c>
      <c r="J37" s="66">
        <v>28113</v>
      </c>
      <c r="K37" s="63">
        <f t="shared" si="5"/>
        <v>20</v>
      </c>
      <c r="L37" s="63">
        <f t="shared" si="5"/>
        <v>3</v>
      </c>
      <c r="M37" s="67">
        <f>K37*'[2]Participants Needed'!B$5+L37*'[2]Participants Needed'!D$5</f>
        <v>21666.75</v>
      </c>
      <c r="N37" s="68">
        <f t="shared" si="3"/>
        <v>6446.25</v>
      </c>
    </row>
    <row r="38" spans="1:14" ht="15.75" x14ac:dyDescent="0.25">
      <c r="A38" s="62">
        <v>26</v>
      </c>
      <c r="B38" s="12" t="s">
        <v>61</v>
      </c>
      <c r="C38" s="13" t="s">
        <v>62</v>
      </c>
      <c r="D38" s="96">
        <v>534</v>
      </c>
      <c r="E38" s="66">
        <v>5720</v>
      </c>
      <c r="F38" s="63">
        <f t="shared" si="4"/>
        <v>4</v>
      </c>
      <c r="G38" s="63">
        <f t="shared" si="4"/>
        <v>1</v>
      </c>
      <c r="H38" s="64">
        <f>F38*'[2]Participants Needed'!B$5+G38*'[2]Participants Needed'!D$5</f>
        <v>5336.25</v>
      </c>
      <c r="I38" s="65">
        <f t="shared" si="1"/>
        <v>383.75</v>
      </c>
      <c r="J38" s="66">
        <v>14466</v>
      </c>
      <c r="K38" s="63">
        <f t="shared" si="5"/>
        <v>10</v>
      </c>
      <c r="L38" s="63">
        <f t="shared" si="5"/>
        <v>2</v>
      </c>
      <c r="M38" s="67">
        <f>K38*'[2]Participants Needed'!B$5+L38*'[2]Participants Needed'!D$5</f>
        <v>12087</v>
      </c>
      <c r="N38" s="68">
        <f t="shared" si="3"/>
        <v>2379</v>
      </c>
    </row>
    <row r="39" spans="1:14" ht="15.75" x14ac:dyDescent="0.25">
      <c r="A39" s="62">
        <v>26</v>
      </c>
      <c r="B39" s="12" t="s">
        <v>61</v>
      </c>
      <c r="C39" s="13" t="s">
        <v>63</v>
      </c>
      <c r="D39" s="96">
        <v>535</v>
      </c>
      <c r="E39" s="66">
        <v>31396</v>
      </c>
      <c r="F39" s="63">
        <f t="shared" si="4"/>
        <v>22</v>
      </c>
      <c r="G39" s="63">
        <f t="shared" si="4"/>
        <v>3</v>
      </c>
      <c r="H39" s="64">
        <f>F39*'[2]Participants Needed'!B$5+G39*'[2]Participants Needed'!D$5</f>
        <v>23081.25</v>
      </c>
      <c r="I39" s="65">
        <f t="shared" si="1"/>
        <v>8314.75</v>
      </c>
      <c r="J39" s="66">
        <v>38632</v>
      </c>
      <c r="K39" s="63">
        <f t="shared" si="5"/>
        <v>27</v>
      </c>
      <c r="L39" s="63">
        <f t="shared" si="5"/>
        <v>4</v>
      </c>
      <c r="M39" s="67">
        <f>K39*'[2]Participants Needed'!B$5+L39*'[2]Participants Needed'!D$5</f>
        <v>29124.75</v>
      </c>
      <c r="N39" s="68">
        <f t="shared" si="3"/>
        <v>9507.25</v>
      </c>
    </row>
    <row r="40" spans="1:14" ht="15.75" x14ac:dyDescent="0.25">
      <c r="A40" s="62">
        <v>27</v>
      </c>
      <c r="B40" s="12" t="s">
        <v>64</v>
      </c>
      <c r="C40" s="13" t="s">
        <v>65</v>
      </c>
      <c r="D40" s="96">
        <v>530</v>
      </c>
      <c r="E40" s="66">
        <v>37359</v>
      </c>
      <c r="F40" s="63">
        <f t="shared" si="4"/>
        <v>26</v>
      </c>
      <c r="G40" s="63">
        <f t="shared" si="4"/>
        <v>4</v>
      </c>
      <c r="H40" s="64">
        <f>F40*'[2]Participants Needed'!B$5+G40*'[2]Participants Needed'!D$5</f>
        <v>28417.5</v>
      </c>
      <c r="I40" s="65">
        <f t="shared" si="1"/>
        <v>8941.5</v>
      </c>
      <c r="J40" s="66">
        <v>35339</v>
      </c>
      <c r="K40" s="63">
        <f t="shared" si="5"/>
        <v>25</v>
      </c>
      <c r="L40" s="63">
        <f t="shared" si="5"/>
        <v>4</v>
      </c>
      <c r="M40" s="67">
        <f>K40*'[2]Participants Needed'!B$5+L40*'[2]Participants Needed'!D$5</f>
        <v>27710.25</v>
      </c>
      <c r="N40" s="68">
        <f t="shared" si="3"/>
        <v>7628.75</v>
      </c>
    </row>
    <row r="41" spans="1:14" ht="16.5" thickBot="1" x14ac:dyDescent="0.3">
      <c r="A41" s="70">
        <v>28</v>
      </c>
      <c r="B41" s="23" t="s">
        <v>66</v>
      </c>
      <c r="C41" s="24" t="s">
        <v>67</v>
      </c>
      <c r="D41" s="98">
        <v>515</v>
      </c>
      <c r="E41" s="74">
        <v>631008</v>
      </c>
      <c r="F41" s="71">
        <f t="shared" si="4"/>
        <v>447</v>
      </c>
      <c r="G41" s="71">
        <f t="shared" si="4"/>
        <v>66</v>
      </c>
      <c r="H41" s="72">
        <f>F41*'[2]Participants Needed'!B$5+G41*'[2]Participants Needed'!D$5</f>
        <v>481619.25</v>
      </c>
      <c r="I41" s="73">
        <f t="shared" si="1"/>
        <v>149388.75</v>
      </c>
      <c r="J41" s="74">
        <v>889227</v>
      </c>
      <c r="K41" s="71">
        <f t="shared" si="5"/>
        <v>629</v>
      </c>
      <c r="L41" s="71">
        <f t="shared" si="5"/>
        <v>93</v>
      </c>
      <c r="M41" s="75">
        <f>K41*'[2]Participants Needed'!B$5+L41*'[2]Participants Needed'!D$5</f>
        <v>678034.5</v>
      </c>
      <c r="N41" s="76">
        <f t="shared" si="3"/>
        <v>211192.5</v>
      </c>
    </row>
    <row r="42" spans="1:14" ht="13.9" customHeight="1" thickBot="1" x14ac:dyDescent="0.3">
      <c r="A42" s="47" t="s">
        <v>114</v>
      </c>
      <c r="B42" s="48"/>
      <c r="C42" s="48"/>
      <c r="D42" s="54"/>
      <c r="E42" s="107">
        <f t="shared" ref="E42:N42" si="6">SUM(E6:E41)</f>
        <v>2423643</v>
      </c>
      <c r="F42" s="77">
        <f t="shared" si="6"/>
        <v>1718</v>
      </c>
      <c r="G42" s="77">
        <f t="shared" si="6"/>
        <v>252</v>
      </c>
      <c r="H42" s="78">
        <f t="shared" si="6"/>
        <v>1846882.5</v>
      </c>
      <c r="I42" s="79">
        <f t="shared" si="6"/>
        <v>576760.5</v>
      </c>
      <c r="J42" s="80">
        <f t="shared" si="6"/>
        <v>3652086</v>
      </c>
      <c r="K42" s="77">
        <f t="shared" si="6"/>
        <v>2584</v>
      </c>
      <c r="L42" s="81">
        <f t="shared" si="6"/>
        <v>382</v>
      </c>
      <c r="M42" s="82">
        <f t="shared" si="6"/>
        <v>2785303.5</v>
      </c>
      <c r="N42" s="83">
        <f t="shared" si="6"/>
        <v>866782.5</v>
      </c>
    </row>
    <row r="43" spans="1:14" hidden="1" x14ac:dyDescent="0.25">
      <c r="C43" s="36" t="s">
        <v>79</v>
      </c>
      <c r="F43">
        <f>ROUND(E42/(E42+J42)*'[2]Participants Needed'!B4,0)</f>
        <v>1716</v>
      </c>
      <c r="G43">
        <f>ROUND($E$42/($E$42+$J$42)*'[2]Participants Needed'!D4,0)</f>
        <v>255</v>
      </c>
      <c r="K43" s="35">
        <f>'[2]Participants Needed'!B4-'Supplemental Targets (Att.3)'!F43</f>
        <v>2585</v>
      </c>
      <c r="L43" s="35">
        <f>'[2]Participants Needed'!D4-'Supplemental Targets (Att.3)'!G43</f>
        <v>383</v>
      </c>
    </row>
    <row r="44" spans="1:14" hidden="1" x14ac:dyDescent="0.25">
      <c r="K44" s="35">
        <f>K43+F43</f>
        <v>4301</v>
      </c>
      <c r="L44" s="35">
        <f>L43+G43</f>
        <v>638</v>
      </c>
    </row>
    <row r="46" spans="1:14" ht="15.75" x14ac:dyDescent="0.25">
      <c r="A46" s="4" t="s">
        <v>68</v>
      </c>
    </row>
    <row r="47" spans="1:14" ht="15" customHeight="1" x14ac:dyDescent="0.25">
      <c r="A47" s="5">
        <v>1</v>
      </c>
      <c r="B47" t="s">
        <v>134</v>
      </c>
    </row>
    <row r="50" spans="1:1" x14ac:dyDescent="0.25">
      <c r="A50" s="5"/>
    </row>
  </sheetData>
  <pageMargins left="0.25" right="0.25" top="0.75" bottom="0.25" header="0.3" footer="0.3"/>
  <pageSetup scale="56" orientation="landscape" r:id="rId1"/>
  <headerFooter>
    <oddFooter>&amp;L&amp;F&amp;R&amp;P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opLeftCell="A34" zoomScaleNormal="100" workbookViewId="0">
      <selection activeCell="G47" sqref="G47"/>
    </sheetView>
  </sheetViews>
  <sheetFormatPr defaultRowHeight="15" x14ac:dyDescent="0.25"/>
  <cols>
    <col min="1" max="1" width="10.28515625" customWidth="1"/>
    <col min="2" max="2" width="21.42578125" customWidth="1"/>
    <col min="3" max="3" width="36.28515625" customWidth="1"/>
    <col min="4" max="16" width="10.7109375" customWidth="1"/>
    <col min="22" max="22" width="4.28515625" hidden="1" customWidth="1"/>
  </cols>
  <sheetData>
    <row r="1" spans="1:22" ht="15.75" x14ac:dyDescent="0.25">
      <c r="A1" s="1" t="s">
        <v>0</v>
      </c>
      <c r="B1" s="1"/>
      <c r="C1" s="39"/>
      <c r="D1" s="39"/>
      <c r="E1" s="39"/>
      <c r="F1" s="39"/>
    </row>
    <row r="2" spans="1:22" ht="15.75" x14ac:dyDescent="0.25">
      <c r="A2" s="1" t="s">
        <v>1</v>
      </c>
      <c r="B2" s="1"/>
      <c r="C2" s="39"/>
      <c r="D2" s="39"/>
      <c r="E2" s="39"/>
      <c r="F2" s="39"/>
    </row>
    <row r="3" spans="1:22" ht="16.5" thickBot="1" x14ac:dyDescent="0.3">
      <c r="A3" s="1" t="s">
        <v>103</v>
      </c>
      <c r="B3" s="1"/>
      <c r="C3" s="39"/>
      <c r="D3" s="39"/>
      <c r="E3" s="39"/>
      <c r="F3" s="39"/>
    </row>
    <row r="4" spans="1:22" ht="16.5" thickBot="1" x14ac:dyDescent="0.3">
      <c r="A4" s="121" t="s">
        <v>115</v>
      </c>
      <c r="B4" s="121" t="s">
        <v>116</v>
      </c>
      <c r="C4" s="121" t="s">
        <v>117</v>
      </c>
      <c r="D4" s="121" t="s">
        <v>118</v>
      </c>
      <c r="E4" s="121" t="s">
        <v>119</v>
      </c>
      <c r="F4" s="121" t="s">
        <v>120</v>
      </c>
      <c r="G4" s="121" t="s">
        <v>121</v>
      </c>
      <c r="H4" s="121" t="s">
        <v>122</v>
      </c>
      <c r="I4" s="121" t="s">
        <v>123</v>
      </c>
      <c r="J4" s="121" t="s">
        <v>124</v>
      </c>
      <c r="K4" s="121" t="s">
        <v>125</v>
      </c>
      <c r="L4" s="121" t="s">
        <v>126</v>
      </c>
      <c r="M4" s="121" t="s">
        <v>127</v>
      </c>
      <c r="N4" s="121" t="s">
        <v>128</v>
      </c>
      <c r="O4" s="121" t="s">
        <v>129</v>
      </c>
      <c r="P4" s="121" t="s">
        <v>130</v>
      </c>
    </row>
    <row r="5" spans="1:22" ht="32.25" thickBot="1" x14ac:dyDescent="0.3">
      <c r="A5" s="122" t="s">
        <v>86</v>
      </c>
      <c r="B5" s="121" t="s">
        <v>3</v>
      </c>
      <c r="C5" s="121" t="s">
        <v>113</v>
      </c>
      <c r="D5" s="121" t="s">
        <v>78</v>
      </c>
      <c r="E5" s="121" t="s">
        <v>100</v>
      </c>
      <c r="F5" s="121" t="s">
        <v>99</v>
      </c>
      <c r="G5" s="121" t="s">
        <v>98</v>
      </c>
      <c r="H5" s="121" t="s">
        <v>97</v>
      </c>
      <c r="I5" s="121" t="s">
        <v>96</v>
      </c>
      <c r="J5" s="121" t="s">
        <v>95</v>
      </c>
      <c r="K5" s="121" t="s">
        <v>94</v>
      </c>
      <c r="L5" s="121" t="s">
        <v>93</v>
      </c>
      <c r="M5" s="121" t="s">
        <v>92</v>
      </c>
      <c r="N5" s="121" t="s">
        <v>91</v>
      </c>
      <c r="O5" s="121" t="s">
        <v>90</v>
      </c>
      <c r="P5" s="121" t="s">
        <v>89</v>
      </c>
      <c r="V5" t="s">
        <v>88</v>
      </c>
    </row>
    <row r="6" spans="1:22" ht="15.75" x14ac:dyDescent="0.25">
      <c r="A6" s="55">
        <v>1</v>
      </c>
      <c r="B6" s="9" t="s">
        <v>6</v>
      </c>
      <c r="C6" s="10" t="s">
        <v>7</v>
      </c>
      <c r="D6" s="94">
        <v>502</v>
      </c>
      <c r="E6" s="109">
        <v>41</v>
      </c>
      <c r="F6" s="84">
        <v>41</v>
      </c>
      <c r="G6" s="84">
        <v>79</v>
      </c>
      <c r="H6" s="84">
        <v>992</v>
      </c>
      <c r="I6" s="84">
        <v>93</v>
      </c>
      <c r="J6" s="85">
        <v>1246</v>
      </c>
      <c r="K6" s="123">
        <f>E6+'Supplemental Targets (Att.3)'!F6</f>
        <v>76</v>
      </c>
      <c r="L6" s="124">
        <f>F6+'Supplemental Targets (Att.3)'!G6</f>
        <v>46</v>
      </c>
      <c r="M6" s="124">
        <f t="shared" ref="M6:M41" si="0">G6</f>
        <v>79</v>
      </c>
      <c r="N6" s="124">
        <f>H6+'Supplemental Targets (Att.3)'!K6</f>
        <v>1035</v>
      </c>
      <c r="O6" s="124">
        <f>I6+'Supplemental Targets (Att.3)'!L6</f>
        <v>99</v>
      </c>
      <c r="P6" s="125">
        <f t="shared" ref="P6:P41" si="1">SUM(K6:O6)</f>
        <v>1335</v>
      </c>
      <c r="V6">
        <v>1</v>
      </c>
    </row>
    <row r="7" spans="1:22" ht="15.75" x14ac:dyDescent="0.25">
      <c r="A7" s="62">
        <v>2</v>
      </c>
      <c r="B7" s="12" t="s">
        <v>8</v>
      </c>
      <c r="C7" s="13" t="s">
        <v>9</v>
      </c>
      <c r="D7" s="96">
        <v>526</v>
      </c>
      <c r="E7" s="86">
        <v>150</v>
      </c>
      <c r="F7" s="86">
        <v>100</v>
      </c>
      <c r="G7" s="86">
        <v>51</v>
      </c>
      <c r="H7" s="86">
        <v>775</v>
      </c>
      <c r="I7" s="86">
        <v>59</v>
      </c>
      <c r="J7" s="87">
        <v>1135</v>
      </c>
      <c r="K7" s="123">
        <f>E7+'Supplemental Targets (Att.3)'!F7</f>
        <v>174</v>
      </c>
      <c r="L7" s="124">
        <f>F7+'Supplemental Targets (Att.3)'!G7</f>
        <v>104</v>
      </c>
      <c r="M7" s="124">
        <f t="shared" si="0"/>
        <v>51</v>
      </c>
      <c r="N7" s="124">
        <f>H7+'Supplemental Targets (Att.3)'!K7</f>
        <v>816</v>
      </c>
      <c r="O7" s="124">
        <f>I7+'Supplemental Targets (Att.3)'!L7</f>
        <v>65</v>
      </c>
      <c r="P7" s="126">
        <f t="shared" si="1"/>
        <v>1210</v>
      </c>
      <c r="V7">
        <v>2</v>
      </c>
    </row>
    <row r="8" spans="1:22" ht="15.75" x14ac:dyDescent="0.25">
      <c r="A8" s="62">
        <v>3</v>
      </c>
      <c r="B8" s="12" t="s">
        <v>10</v>
      </c>
      <c r="C8" s="13" t="s">
        <v>11</v>
      </c>
      <c r="D8" s="96">
        <v>528</v>
      </c>
      <c r="E8" s="84">
        <v>130</v>
      </c>
      <c r="F8" s="84">
        <v>23</v>
      </c>
      <c r="G8" s="84">
        <v>40</v>
      </c>
      <c r="H8" s="84">
        <v>445</v>
      </c>
      <c r="I8" s="84">
        <v>37</v>
      </c>
      <c r="J8" s="88">
        <v>675</v>
      </c>
      <c r="K8" s="123">
        <f>E8+'Supplemental Targets (Att.3)'!F8</f>
        <v>150</v>
      </c>
      <c r="L8" s="124">
        <f>F8+'Supplemental Targets (Att.3)'!G8</f>
        <v>26</v>
      </c>
      <c r="M8" s="124">
        <f t="shared" si="0"/>
        <v>40</v>
      </c>
      <c r="N8" s="124">
        <f>H8+'Supplemental Targets (Att.3)'!K8</f>
        <v>467</v>
      </c>
      <c r="O8" s="124">
        <f>I8+'Supplemental Targets (Att.3)'!L8</f>
        <v>40</v>
      </c>
      <c r="P8" s="126">
        <f t="shared" si="1"/>
        <v>723</v>
      </c>
      <c r="V8">
        <v>3</v>
      </c>
    </row>
    <row r="9" spans="1:22" ht="15.75" x14ac:dyDescent="0.25">
      <c r="A9" s="62">
        <v>4</v>
      </c>
      <c r="B9" s="12" t="s">
        <v>12</v>
      </c>
      <c r="C9" s="13" t="s">
        <v>13</v>
      </c>
      <c r="D9" s="96">
        <v>536</v>
      </c>
      <c r="E9" s="84">
        <v>225</v>
      </c>
      <c r="F9" s="84">
        <v>98</v>
      </c>
      <c r="G9" s="84">
        <v>242</v>
      </c>
      <c r="H9" s="84">
        <v>3205</v>
      </c>
      <c r="I9" s="84">
        <v>213</v>
      </c>
      <c r="J9" s="88">
        <v>3983</v>
      </c>
      <c r="K9" s="123">
        <f>E9+'Supplemental Targets (Att.3)'!F9</f>
        <v>334</v>
      </c>
      <c r="L9" s="124">
        <f>F9+'Supplemental Targets (Att.3)'!G9</f>
        <v>114</v>
      </c>
      <c r="M9" s="124">
        <f t="shared" si="0"/>
        <v>242</v>
      </c>
      <c r="N9" s="124">
        <f>H9+'Supplemental Targets (Att.3)'!K9</f>
        <v>3343</v>
      </c>
      <c r="O9" s="124">
        <f>I9+'Supplemental Targets (Att.3)'!L9</f>
        <v>233</v>
      </c>
      <c r="P9" s="126">
        <f t="shared" si="1"/>
        <v>4266</v>
      </c>
      <c r="V9">
        <v>4</v>
      </c>
    </row>
    <row r="10" spans="1:22" ht="15.75" x14ac:dyDescent="0.25">
      <c r="A10" s="62">
        <v>4</v>
      </c>
      <c r="B10" s="12" t="s">
        <v>12</v>
      </c>
      <c r="C10" s="13" t="s">
        <v>14</v>
      </c>
      <c r="D10" s="96">
        <v>540</v>
      </c>
      <c r="E10" s="84">
        <v>11</v>
      </c>
      <c r="F10" s="84">
        <v>11</v>
      </c>
      <c r="G10" s="84">
        <v>15</v>
      </c>
      <c r="H10" s="84">
        <v>922</v>
      </c>
      <c r="I10" s="84">
        <v>70</v>
      </c>
      <c r="J10" s="88">
        <v>1029</v>
      </c>
      <c r="K10" s="123">
        <f>E10+'Supplemental Targets (Att.3)'!F10</f>
        <v>21</v>
      </c>
      <c r="L10" s="124">
        <f>F10+'Supplemental Targets (Att.3)'!G10</f>
        <v>12</v>
      </c>
      <c r="M10" s="124">
        <f t="shared" si="0"/>
        <v>15</v>
      </c>
      <c r="N10" s="124">
        <f>H10+'Supplemental Targets (Att.3)'!K10</f>
        <v>958</v>
      </c>
      <c r="O10" s="124">
        <f>I10+'Supplemental Targets (Att.3)'!L10</f>
        <v>75</v>
      </c>
      <c r="P10" s="126">
        <f t="shared" si="1"/>
        <v>1081</v>
      </c>
      <c r="V10">
        <v>5</v>
      </c>
    </row>
    <row r="11" spans="1:22" ht="15.75" x14ac:dyDescent="0.25">
      <c r="A11" s="62">
        <v>4</v>
      </c>
      <c r="B11" s="12" t="s">
        <v>12</v>
      </c>
      <c r="C11" s="13" t="s">
        <v>15</v>
      </c>
      <c r="D11" s="96">
        <v>541</v>
      </c>
      <c r="E11" s="84">
        <v>2</v>
      </c>
      <c r="F11" s="84">
        <v>2</v>
      </c>
      <c r="G11" s="84">
        <v>4</v>
      </c>
      <c r="H11" s="84">
        <v>275</v>
      </c>
      <c r="I11" s="84">
        <v>3</v>
      </c>
      <c r="J11" s="88">
        <v>286</v>
      </c>
      <c r="K11" s="123">
        <f>E11+'Supplemental Targets (Att.3)'!F11</f>
        <v>3</v>
      </c>
      <c r="L11" s="124">
        <f>F11+'Supplemental Targets (Att.3)'!G11</f>
        <v>2</v>
      </c>
      <c r="M11" s="124">
        <f t="shared" si="0"/>
        <v>4</v>
      </c>
      <c r="N11" s="124">
        <f>H11+'Supplemental Targets (Att.3)'!K11</f>
        <v>284</v>
      </c>
      <c r="O11" s="124">
        <f>I11+'Supplemental Targets (Att.3)'!L11</f>
        <v>4</v>
      </c>
      <c r="P11" s="126">
        <f t="shared" si="1"/>
        <v>297</v>
      </c>
      <c r="V11">
        <v>6</v>
      </c>
    </row>
    <row r="12" spans="1:22" ht="15.75" x14ac:dyDescent="0.25">
      <c r="A12" s="62">
        <v>4</v>
      </c>
      <c r="B12" s="12" t="s">
        <v>12</v>
      </c>
      <c r="C12" s="13" t="s">
        <v>16</v>
      </c>
      <c r="D12" s="96">
        <v>533</v>
      </c>
      <c r="E12" s="84">
        <v>4</v>
      </c>
      <c r="F12" s="84">
        <v>4</v>
      </c>
      <c r="G12" s="84">
        <v>8</v>
      </c>
      <c r="H12" s="84">
        <v>553</v>
      </c>
      <c r="I12" s="84">
        <v>10</v>
      </c>
      <c r="J12" s="88">
        <v>579</v>
      </c>
      <c r="K12" s="123">
        <f>E12+'Supplemental Targets (Att.3)'!F12</f>
        <v>7</v>
      </c>
      <c r="L12" s="124">
        <f>F12+'Supplemental Targets (Att.3)'!G12</f>
        <v>4</v>
      </c>
      <c r="M12" s="124">
        <f t="shared" si="0"/>
        <v>8</v>
      </c>
      <c r="N12" s="124">
        <f>H12+'Supplemental Targets (Att.3)'!K12</f>
        <v>572</v>
      </c>
      <c r="O12" s="124">
        <f>I12+'Supplemental Targets (Att.3)'!L12</f>
        <v>13</v>
      </c>
      <c r="P12" s="126">
        <f t="shared" si="1"/>
        <v>604</v>
      </c>
      <c r="V12">
        <v>7</v>
      </c>
    </row>
    <row r="13" spans="1:22" ht="15.75" x14ac:dyDescent="0.25">
      <c r="A13" s="62">
        <v>5</v>
      </c>
      <c r="B13" s="12" t="s">
        <v>17</v>
      </c>
      <c r="C13" s="13" t="s">
        <v>18</v>
      </c>
      <c r="D13" s="96">
        <v>538</v>
      </c>
      <c r="E13" s="84">
        <v>125</v>
      </c>
      <c r="F13" s="84">
        <v>125</v>
      </c>
      <c r="G13" s="84">
        <v>240</v>
      </c>
      <c r="H13" s="84">
        <v>4663</v>
      </c>
      <c r="I13" s="84">
        <v>185</v>
      </c>
      <c r="J13" s="88">
        <v>5338</v>
      </c>
      <c r="K13" s="123">
        <f>E13+'Supplemental Targets (Att.3)'!F13</f>
        <v>233</v>
      </c>
      <c r="L13" s="124">
        <f>F13+'Supplemental Targets (Att.3)'!G13</f>
        <v>141</v>
      </c>
      <c r="M13" s="124">
        <f t="shared" si="0"/>
        <v>240</v>
      </c>
      <c r="N13" s="124">
        <f>H13+'Supplemental Targets (Att.3)'!K13</f>
        <v>4833</v>
      </c>
      <c r="O13" s="124">
        <f>I13+'Supplemental Targets (Att.3)'!L13</f>
        <v>210</v>
      </c>
      <c r="P13" s="126">
        <f t="shared" si="1"/>
        <v>5657</v>
      </c>
      <c r="V13">
        <v>8</v>
      </c>
    </row>
    <row r="14" spans="1:22" ht="15.75" x14ac:dyDescent="0.25">
      <c r="A14" s="62">
        <v>6</v>
      </c>
      <c r="B14" s="12" t="s">
        <v>19</v>
      </c>
      <c r="C14" s="13" t="s">
        <v>20</v>
      </c>
      <c r="D14" s="96">
        <v>509</v>
      </c>
      <c r="E14" s="84">
        <v>222</v>
      </c>
      <c r="F14" s="84">
        <v>222</v>
      </c>
      <c r="G14" s="84">
        <v>408</v>
      </c>
      <c r="H14" s="84">
        <v>7131</v>
      </c>
      <c r="I14" s="84">
        <v>334</v>
      </c>
      <c r="J14" s="88">
        <v>8317</v>
      </c>
      <c r="K14" s="123">
        <f>E14+'Supplemental Targets (Att.3)'!F14</f>
        <v>415</v>
      </c>
      <c r="L14" s="124">
        <f>F14+'Supplemental Targets (Att.3)'!G14</f>
        <v>251</v>
      </c>
      <c r="M14" s="124">
        <f t="shared" si="0"/>
        <v>408</v>
      </c>
      <c r="N14" s="124">
        <f>H14+'Supplemental Targets (Att.3)'!K14</f>
        <v>7394</v>
      </c>
      <c r="O14" s="124">
        <f>I14+'Supplemental Targets (Att.3)'!L14</f>
        <v>373</v>
      </c>
      <c r="P14" s="126">
        <f t="shared" si="1"/>
        <v>8841</v>
      </c>
      <c r="V14">
        <v>9</v>
      </c>
    </row>
    <row r="15" spans="1:22" ht="15.75" x14ac:dyDescent="0.25">
      <c r="A15" s="62">
        <v>7</v>
      </c>
      <c r="B15" s="12" t="s">
        <v>21</v>
      </c>
      <c r="C15" s="13" t="s">
        <v>15</v>
      </c>
      <c r="D15" s="96">
        <v>523</v>
      </c>
      <c r="E15" s="84">
        <v>40</v>
      </c>
      <c r="F15" s="84">
        <v>11</v>
      </c>
      <c r="G15" s="84">
        <v>32</v>
      </c>
      <c r="H15" s="84">
        <v>409</v>
      </c>
      <c r="I15" s="84">
        <v>32</v>
      </c>
      <c r="J15" s="88">
        <v>524</v>
      </c>
      <c r="K15" s="123">
        <f>E15+'Supplemental Targets (Att.3)'!F15</f>
        <v>53</v>
      </c>
      <c r="L15" s="124">
        <f>F15+'Supplemental Targets (Att.3)'!G15</f>
        <v>13</v>
      </c>
      <c r="M15" s="124">
        <f t="shared" si="0"/>
        <v>32</v>
      </c>
      <c r="N15" s="124">
        <f>H15+'Supplemental Targets (Att.3)'!K15</f>
        <v>426</v>
      </c>
      <c r="O15" s="124">
        <f>I15+'Supplemental Targets (Att.3)'!L15</f>
        <v>35</v>
      </c>
      <c r="P15" s="126">
        <f t="shared" si="1"/>
        <v>559</v>
      </c>
      <c r="V15">
        <v>10</v>
      </c>
    </row>
    <row r="16" spans="1:22" ht="15.75" x14ac:dyDescent="0.25">
      <c r="A16" s="62">
        <v>7</v>
      </c>
      <c r="B16" s="12" t="s">
        <v>21</v>
      </c>
      <c r="C16" s="13" t="s">
        <v>22</v>
      </c>
      <c r="D16" s="96">
        <v>543</v>
      </c>
      <c r="E16" s="84">
        <v>16</v>
      </c>
      <c r="F16" s="84">
        <v>6</v>
      </c>
      <c r="G16" s="84">
        <v>25</v>
      </c>
      <c r="H16" s="84">
        <v>328</v>
      </c>
      <c r="I16" s="84">
        <v>12</v>
      </c>
      <c r="J16" s="88">
        <v>387</v>
      </c>
      <c r="K16" s="123">
        <f>E16+'Supplemental Targets (Att.3)'!F16</f>
        <v>25</v>
      </c>
      <c r="L16" s="124">
        <f>F16+'Supplemental Targets (Att.3)'!G16</f>
        <v>7</v>
      </c>
      <c r="M16" s="124">
        <f t="shared" si="0"/>
        <v>25</v>
      </c>
      <c r="N16" s="124">
        <f>H16+'Supplemental Targets (Att.3)'!K16</f>
        <v>339</v>
      </c>
      <c r="O16" s="124">
        <f>I16+'Supplemental Targets (Att.3)'!L16</f>
        <v>14</v>
      </c>
      <c r="P16" s="126">
        <f t="shared" si="1"/>
        <v>410</v>
      </c>
      <c r="V16">
        <v>11</v>
      </c>
    </row>
    <row r="17" spans="1:22" ht="15.75" x14ac:dyDescent="0.25">
      <c r="A17" s="62">
        <v>8</v>
      </c>
      <c r="B17" s="12" t="s">
        <v>23</v>
      </c>
      <c r="C17" s="13" t="s">
        <v>24</v>
      </c>
      <c r="D17" s="96">
        <v>519</v>
      </c>
      <c r="E17" s="84">
        <v>100</v>
      </c>
      <c r="F17" s="84">
        <v>46</v>
      </c>
      <c r="G17" s="84">
        <v>65</v>
      </c>
      <c r="H17" s="84">
        <v>2147</v>
      </c>
      <c r="I17" s="84">
        <v>112</v>
      </c>
      <c r="J17" s="88">
        <v>2470</v>
      </c>
      <c r="K17" s="123">
        <f>E17+'Supplemental Targets (Att.3)'!F17</f>
        <v>132</v>
      </c>
      <c r="L17" s="124">
        <f>F17+'Supplemental Targets (Att.3)'!G17</f>
        <v>51</v>
      </c>
      <c r="M17" s="124">
        <f t="shared" si="0"/>
        <v>65</v>
      </c>
      <c r="N17" s="124">
        <f>H17+'Supplemental Targets (Att.3)'!K17</f>
        <v>2230</v>
      </c>
      <c r="O17" s="124">
        <f>I17+'Supplemental Targets (Att.3)'!L17</f>
        <v>124</v>
      </c>
      <c r="P17" s="126">
        <f t="shared" si="1"/>
        <v>2602</v>
      </c>
      <c r="V17">
        <v>12</v>
      </c>
    </row>
    <row r="18" spans="1:22" ht="15.75" x14ac:dyDescent="0.25">
      <c r="A18" s="62">
        <v>9</v>
      </c>
      <c r="B18" s="12" t="s">
        <v>25</v>
      </c>
      <c r="C18" s="13" t="s">
        <v>26</v>
      </c>
      <c r="D18" s="96">
        <v>501</v>
      </c>
      <c r="E18" s="84">
        <v>27</v>
      </c>
      <c r="F18" s="84">
        <v>27</v>
      </c>
      <c r="G18" s="84">
        <v>66</v>
      </c>
      <c r="H18" s="84">
        <v>866</v>
      </c>
      <c r="I18" s="84">
        <v>34</v>
      </c>
      <c r="J18" s="88">
        <v>1020</v>
      </c>
      <c r="K18" s="123">
        <f>E18+'Supplemental Targets (Att.3)'!F18</f>
        <v>50</v>
      </c>
      <c r="L18" s="124">
        <f>F18+'Supplemental Targets (Att.3)'!G18</f>
        <v>30</v>
      </c>
      <c r="M18" s="124">
        <f t="shared" si="0"/>
        <v>66</v>
      </c>
      <c r="N18" s="124">
        <f>H18+'Supplemental Targets (Att.3)'!K18</f>
        <v>899</v>
      </c>
      <c r="O18" s="124">
        <f>I18+'Supplemental Targets (Att.3)'!L18</f>
        <v>39</v>
      </c>
      <c r="P18" s="126">
        <f t="shared" si="1"/>
        <v>1084</v>
      </c>
      <c r="V18">
        <v>13</v>
      </c>
    </row>
    <row r="19" spans="1:22" ht="15.75" x14ac:dyDescent="0.25">
      <c r="A19" s="62">
        <v>10</v>
      </c>
      <c r="B19" s="12" t="s">
        <v>87</v>
      </c>
      <c r="C19" s="13" t="s">
        <v>28</v>
      </c>
      <c r="D19" s="96">
        <v>544</v>
      </c>
      <c r="E19" s="84">
        <v>300</v>
      </c>
      <c r="F19" s="84">
        <v>94</v>
      </c>
      <c r="G19" s="84">
        <v>165</v>
      </c>
      <c r="H19" s="84">
        <v>2110</v>
      </c>
      <c r="I19" s="84">
        <v>150</v>
      </c>
      <c r="J19" s="88">
        <v>2819</v>
      </c>
      <c r="K19" s="123">
        <f>E19+'Supplemental Targets (Att.3)'!F19</f>
        <v>381</v>
      </c>
      <c r="L19" s="124">
        <f>F19+'Supplemental Targets (Att.3)'!G19</f>
        <v>106</v>
      </c>
      <c r="M19" s="124">
        <f t="shared" si="0"/>
        <v>165</v>
      </c>
      <c r="N19" s="124">
        <f>H19+'Supplemental Targets (Att.3)'!K19</f>
        <v>2198</v>
      </c>
      <c r="O19" s="124">
        <f>I19+'Supplemental Targets (Att.3)'!L19</f>
        <v>163</v>
      </c>
      <c r="P19" s="126">
        <f t="shared" si="1"/>
        <v>3013</v>
      </c>
      <c r="V19">
        <v>14</v>
      </c>
    </row>
    <row r="20" spans="1:22" ht="15.75" x14ac:dyDescent="0.25">
      <c r="A20" s="62">
        <v>11</v>
      </c>
      <c r="B20" s="12" t="s">
        <v>29</v>
      </c>
      <c r="C20" s="13" t="s">
        <v>30</v>
      </c>
      <c r="D20" s="96">
        <v>517</v>
      </c>
      <c r="E20" s="84">
        <v>2</v>
      </c>
      <c r="F20" s="84">
        <v>2</v>
      </c>
      <c r="G20" s="84">
        <v>8</v>
      </c>
      <c r="H20" s="84">
        <v>183</v>
      </c>
      <c r="I20" s="84">
        <v>5</v>
      </c>
      <c r="J20" s="88">
        <v>200</v>
      </c>
      <c r="K20" s="123">
        <f>E20+'Supplemental Targets (Att.3)'!F20</f>
        <v>3</v>
      </c>
      <c r="L20" s="124">
        <f>F20+'Supplemental Targets (Att.3)'!G20</f>
        <v>2</v>
      </c>
      <c r="M20" s="124">
        <f t="shared" si="0"/>
        <v>8</v>
      </c>
      <c r="N20" s="124">
        <f>H20+'Supplemental Targets (Att.3)'!K20</f>
        <v>189</v>
      </c>
      <c r="O20" s="124">
        <f>I20+'Supplemental Targets (Att.3)'!L20</f>
        <v>6</v>
      </c>
      <c r="P20" s="126">
        <f t="shared" si="1"/>
        <v>208</v>
      </c>
      <c r="V20">
        <v>15</v>
      </c>
    </row>
    <row r="21" spans="1:22" ht="15.75" x14ac:dyDescent="0.25">
      <c r="A21" s="62">
        <v>11</v>
      </c>
      <c r="B21" s="12" t="s">
        <v>29</v>
      </c>
      <c r="C21" s="13" t="s">
        <v>31</v>
      </c>
      <c r="D21" s="96">
        <v>539</v>
      </c>
      <c r="E21" s="84">
        <v>16</v>
      </c>
      <c r="F21" s="84">
        <v>16</v>
      </c>
      <c r="G21" s="84">
        <v>29</v>
      </c>
      <c r="H21" s="84">
        <v>413</v>
      </c>
      <c r="I21" s="84">
        <v>37</v>
      </c>
      <c r="J21" s="88">
        <v>511</v>
      </c>
      <c r="K21" s="123">
        <f>E21+'Supplemental Targets (Att.3)'!F21</f>
        <v>30</v>
      </c>
      <c r="L21" s="124">
        <f>F21+'Supplemental Targets (Att.3)'!G21</f>
        <v>18</v>
      </c>
      <c r="M21" s="124">
        <f t="shared" si="0"/>
        <v>29</v>
      </c>
      <c r="N21" s="124">
        <f>H21+'Supplemental Targets (Att.3)'!K21</f>
        <v>431</v>
      </c>
      <c r="O21" s="124">
        <f>I21+'Supplemental Targets (Att.3)'!L21</f>
        <v>40</v>
      </c>
      <c r="P21" s="126">
        <f t="shared" si="1"/>
        <v>548</v>
      </c>
      <c r="V21">
        <v>16</v>
      </c>
    </row>
    <row r="22" spans="1:22" ht="15.75" x14ac:dyDescent="0.25">
      <c r="A22" s="62">
        <v>11</v>
      </c>
      <c r="B22" s="12" t="s">
        <v>29</v>
      </c>
      <c r="C22" s="13" t="s">
        <v>32</v>
      </c>
      <c r="D22" s="96">
        <v>545</v>
      </c>
      <c r="E22" s="84">
        <v>18</v>
      </c>
      <c r="F22" s="84">
        <v>18</v>
      </c>
      <c r="G22" s="84">
        <v>35</v>
      </c>
      <c r="H22" s="84">
        <v>662</v>
      </c>
      <c r="I22" s="84">
        <v>27</v>
      </c>
      <c r="J22" s="88">
        <v>760</v>
      </c>
      <c r="K22" s="123">
        <f>E22+'Supplemental Targets (Att.3)'!F22</f>
        <v>33</v>
      </c>
      <c r="L22" s="124">
        <f>F22+'Supplemental Targets (Att.3)'!G22</f>
        <v>20</v>
      </c>
      <c r="M22" s="124">
        <f t="shared" si="0"/>
        <v>35</v>
      </c>
      <c r="N22" s="124">
        <f>H22+'Supplemental Targets (Att.3)'!K22</f>
        <v>686</v>
      </c>
      <c r="O22" s="124">
        <f>I22+'Supplemental Targets (Att.3)'!L22</f>
        <v>31</v>
      </c>
      <c r="P22" s="126">
        <f t="shared" si="1"/>
        <v>805</v>
      </c>
      <c r="V22">
        <v>17</v>
      </c>
    </row>
    <row r="23" spans="1:22" ht="15.75" x14ac:dyDescent="0.25">
      <c r="A23" s="62">
        <v>11</v>
      </c>
      <c r="B23" s="12" t="s">
        <v>29</v>
      </c>
      <c r="C23" s="13" t="s">
        <v>33</v>
      </c>
      <c r="D23" s="96">
        <v>525</v>
      </c>
      <c r="E23" s="84">
        <v>15</v>
      </c>
      <c r="F23" s="84">
        <v>10</v>
      </c>
      <c r="G23" s="84">
        <v>5</v>
      </c>
      <c r="H23" s="84">
        <v>23</v>
      </c>
      <c r="I23" s="84">
        <v>5</v>
      </c>
      <c r="J23" s="88">
        <v>58</v>
      </c>
      <c r="K23" s="123">
        <f>E23+'Supplemental Targets (Att.3)'!F23</f>
        <v>18</v>
      </c>
      <c r="L23" s="124">
        <f>F23+'Supplemental Targets (Att.3)'!G23</f>
        <v>10</v>
      </c>
      <c r="M23" s="124">
        <f t="shared" si="0"/>
        <v>5</v>
      </c>
      <c r="N23" s="124">
        <f>H23+'Supplemental Targets (Att.3)'!K23</f>
        <v>26</v>
      </c>
      <c r="O23" s="124">
        <f>I23+'Supplemental Targets (Att.3)'!L23</f>
        <v>5</v>
      </c>
      <c r="P23" s="126">
        <f t="shared" si="1"/>
        <v>64</v>
      </c>
      <c r="V23">
        <v>18</v>
      </c>
    </row>
    <row r="24" spans="1:22" ht="15.75" x14ac:dyDescent="0.25">
      <c r="A24" s="62">
        <v>12</v>
      </c>
      <c r="B24" s="12" t="s">
        <v>34</v>
      </c>
      <c r="C24" s="13" t="s">
        <v>30</v>
      </c>
      <c r="D24" s="96">
        <v>516</v>
      </c>
      <c r="E24" s="84">
        <v>23</v>
      </c>
      <c r="F24" s="84">
        <v>23</v>
      </c>
      <c r="G24" s="84">
        <v>50</v>
      </c>
      <c r="H24" s="84">
        <v>356</v>
      </c>
      <c r="I24" s="84">
        <v>40</v>
      </c>
      <c r="J24" s="88">
        <v>492</v>
      </c>
      <c r="K24" s="123">
        <f>E24+'Supplemental Targets (Att.3)'!F24</f>
        <v>43</v>
      </c>
      <c r="L24" s="124">
        <f>F24+'Supplemental Targets (Att.3)'!G24</f>
        <v>26</v>
      </c>
      <c r="M24" s="124">
        <f t="shared" si="0"/>
        <v>50</v>
      </c>
      <c r="N24" s="124">
        <f>H24+'Supplemental Targets (Att.3)'!K24</f>
        <v>374</v>
      </c>
      <c r="O24" s="124">
        <f>I24+'Supplemental Targets (Att.3)'!L24</f>
        <v>43</v>
      </c>
      <c r="P24" s="126">
        <f t="shared" si="1"/>
        <v>536</v>
      </c>
      <c r="V24">
        <v>19</v>
      </c>
    </row>
    <row r="25" spans="1:22" ht="15.75" x14ac:dyDescent="0.25">
      <c r="A25" s="62">
        <v>13</v>
      </c>
      <c r="B25" s="12" t="s">
        <v>35</v>
      </c>
      <c r="C25" s="13" t="s">
        <v>36</v>
      </c>
      <c r="D25" s="96">
        <v>520</v>
      </c>
      <c r="E25" s="84">
        <v>34</v>
      </c>
      <c r="F25" s="84">
        <v>25</v>
      </c>
      <c r="G25" s="84">
        <v>53</v>
      </c>
      <c r="H25" s="84">
        <v>901</v>
      </c>
      <c r="I25" s="84">
        <v>62</v>
      </c>
      <c r="J25" s="88">
        <v>1075</v>
      </c>
      <c r="K25" s="123">
        <f>E25+'Supplemental Targets (Att.3)'!F25</f>
        <v>57</v>
      </c>
      <c r="L25" s="124">
        <f>F25+'Supplemental Targets (Att.3)'!G25</f>
        <v>28</v>
      </c>
      <c r="M25" s="124">
        <f t="shared" si="0"/>
        <v>53</v>
      </c>
      <c r="N25" s="124">
        <f>H25+'Supplemental Targets (Att.3)'!K25</f>
        <v>936</v>
      </c>
      <c r="O25" s="124">
        <f>I25+'Supplemental Targets (Att.3)'!L25</f>
        <v>67</v>
      </c>
      <c r="P25" s="126">
        <f t="shared" si="1"/>
        <v>1141</v>
      </c>
      <c r="V25">
        <v>20</v>
      </c>
    </row>
    <row r="26" spans="1:22" ht="15.75" x14ac:dyDescent="0.25">
      <c r="A26" s="62">
        <v>14</v>
      </c>
      <c r="B26" s="12" t="s">
        <v>37</v>
      </c>
      <c r="C26" s="13" t="s">
        <v>38</v>
      </c>
      <c r="D26" s="96">
        <v>504</v>
      </c>
      <c r="E26" s="84">
        <v>88</v>
      </c>
      <c r="F26" s="84">
        <v>88</v>
      </c>
      <c r="G26" s="84">
        <v>169</v>
      </c>
      <c r="H26" s="84">
        <v>2359</v>
      </c>
      <c r="I26" s="84">
        <v>129</v>
      </c>
      <c r="J26" s="88">
        <v>2833</v>
      </c>
      <c r="K26" s="123">
        <f>E26+'Supplemental Targets (Att.3)'!F26</f>
        <v>164</v>
      </c>
      <c r="L26" s="124">
        <f>F26+'Supplemental Targets (Att.3)'!G26</f>
        <v>99</v>
      </c>
      <c r="M26" s="124">
        <f t="shared" si="0"/>
        <v>169</v>
      </c>
      <c r="N26" s="124">
        <f>H26+'Supplemental Targets (Att.3)'!K26</f>
        <v>2455</v>
      </c>
      <c r="O26" s="124">
        <f>I26+'Supplemental Targets (Att.3)'!L26</f>
        <v>143</v>
      </c>
      <c r="P26" s="126">
        <f t="shared" si="1"/>
        <v>3030</v>
      </c>
      <c r="V26">
        <v>21</v>
      </c>
    </row>
    <row r="27" spans="1:22" ht="15.75" x14ac:dyDescent="0.25">
      <c r="A27" s="62">
        <v>15</v>
      </c>
      <c r="B27" s="12" t="s">
        <v>39</v>
      </c>
      <c r="C27" s="13" t="s">
        <v>40</v>
      </c>
      <c r="D27" s="96">
        <v>508</v>
      </c>
      <c r="E27" s="84">
        <v>55</v>
      </c>
      <c r="F27" s="84">
        <v>55</v>
      </c>
      <c r="G27" s="84">
        <v>108</v>
      </c>
      <c r="H27" s="84">
        <v>1516</v>
      </c>
      <c r="I27" s="84">
        <v>200</v>
      </c>
      <c r="J27" s="88">
        <v>1934</v>
      </c>
      <c r="K27" s="123">
        <f>E27+'Supplemental Targets (Att.3)'!F27</f>
        <v>97</v>
      </c>
      <c r="L27" s="124">
        <f>F27+'Supplemental Targets (Att.3)'!G27</f>
        <v>61</v>
      </c>
      <c r="M27" s="124">
        <f t="shared" si="0"/>
        <v>108</v>
      </c>
      <c r="N27" s="124">
        <f>H27+'Supplemental Targets (Att.3)'!K27</f>
        <v>1591</v>
      </c>
      <c r="O27" s="124">
        <f>I27+'Supplemental Targets (Att.3)'!L27</f>
        <v>211</v>
      </c>
      <c r="P27" s="126">
        <f t="shared" si="1"/>
        <v>2068</v>
      </c>
      <c r="V27">
        <v>22</v>
      </c>
    </row>
    <row r="28" spans="1:22" ht="15.75" x14ac:dyDescent="0.25">
      <c r="A28" s="62">
        <v>16</v>
      </c>
      <c r="B28" s="12" t="s">
        <v>41</v>
      </c>
      <c r="C28" s="13" t="s">
        <v>42</v>
      </c>
      <c r="D28" s="96">
        <v>505</v>
      </c>
      <c r="E28" s="84">
        <v>50</v>
      </c>
      <c r="F28" s="84">
        <v>30</v>
      </c>
      <c r="G28" s="84">
        <v>45</v>
      </c>
      <c r="H28" s="84">
        <v>748</v>
      </c>
      <c r="I28" s="84">
        <v>51</v>
      </c>
      <c r="J28" s="88">
        <v>924</v>
      </c>
      <c r="K28" s="123">
        <f>E28+'Supplemental Targets (Att.3)'!F28</f>
        <v>76</v>
      </c>
      <c r="L28" s="124">
        <f>F28+'Supplemental Targets (Att.3)'!G28</f>
        <v>34</v>
      </c>
      <c r="M28" s="124">
        <f t="shared" si="0"/>
        <v>45</v>
      </c>
      <c r="N28" s="124">
        <f>H28+'Supplemental Targets (Att.3)'!K28</f>
        <v>778</v>
      </c>
      <c r="O28" s="124">
        <f>I28+'Supplemental Targets (Att.3)'!L28</f>
        <v>55</v>
      </c>
      <c r="P28" s="126">
        <f t="shared" si="1"/>
        <v>988</v>
      </c>
      <c r="V28">
        <v>23</v>
      </c>
    </row>
    <row r="29" spans="1:22" ht="15.75" x14ac:dyDescent="0.25">
      <c r="A29" s="62">
        <v>17</v>
      </c>
      <c r="B29" s="12" t="s">
        <v>43</v>
      </c>
      <c r="C29" s="13" t="s">
        <v>44</v>
      </c>
      <c r="D29" s="96">
        <v>503</v>
      </c>
      <c r="E29" s="84">
        <v>50</v>
      </c>
      <c r="F29" s="84">
        <v>22</v>
      </c>
      <c r="G29" s="84">
        <v>65</v>
      </c>
      <c r="H29" s="84">
        <v>1064</v>
      </c>
      <c r="I29" s="84">
        <v>40</v>
      </c>
      <c r="J29" s="88">
        <v>1241</v>
      </c>
      <c r="K29" s="123">
        <f>E29+'Supplemental Targets (Att.3)'!F29</f>
        <v>73</v>
      </c>
      <c r="L29" s="124">
        <f>F29+'Supplemental Targets (Att.3)'!G29</f>
        <v>25</v>
      </c>
      <c r="M29" s="124">
        <f t="shared" si="0"/>
        <v>65</v>
      </c>
      <c r="N29" s="124">
        <f>H29+'Supplemental Targets (Att.3)'!K29</f>
        <v>1104</v>
      </c>
      <c r="O29" s="124">
        <f>I29+'Supplemental Targets (Att.3)'!L29</f>
        <v>46</v>
      </c>
      <c r="P29" s="126">
        <f t="shared" si="1"/>
        <v>1313</v>
      </c>
      <c r="V29">
        <v>24</v>
      </c>
    </row>
    <row r="30" spans="1:22" ht="15.75" x14ac:dyDescent="0.25">
      <c r="A30" s="62">
        <v>18</v>
      </c>
      <c r="B30" s="12" t="s">
        <v>45</v>
      </c>
      <c r="C30" s="13" t="s">
        <v>46</v>
      </c>
      <c r="D30" s="96">
        <v>527</v>
      </c>
      <c r="E30" s="84">
        <v>30</v>
      </c>
      <c r="F30" s="84">
        <v>30</v>
      </c>
      <c r="G30" s="84">
        <v>57</v>
      </c>
      <c r="H30" s="84">
        <v>971</v>
      </c>
      <c r="I30" s="84">
        <v>68</v>
      </c>
      <c r="J30" s="88">
        <v>1156</v>
      </c>
      <c r="K30" s="123">
        <f>E30+'Supplemental Targets (Att.3)'!F30</f>
        <v>55</v>
      </c>
      <c r="L30" s="124">
        <f>F30+'Supplemental Targets (Att.3)'!G30</f>
        <v>34</v>
      </c>
      <c r="M30" s="124">
        <f t="shared" si="0"/>
        <v>57</v>
      </c>
      <c r="N30" s="124">
        <f>H30+'Supplemental Targets (Att.3)'!K30</f>
        <v>1008</v>
      </c>
      <c r="O30" s="124">
        <f>I30+'Supplemental Targets (Att.3)'!L30</f>
        <v>74</v>
      </c>
      <c r="P30" s="126">
        <f t="shared" si="1"/>
        <v>1228</v>
      </c>
      <c r="V30">
        <v>25</v>
      </c>
    </row>
    <row r="31" spans="1:22" ht="15.75" x14ac:dyDescent="0.25">
      <c r="A31" s="62">
        <v>19</v>
      </c>
      <c r="B31" s="12" t="s">
        <v>47</v>
      </c>
      <c r="C31" s="13" t="s">
        <v>48</v>
      </c>
      <c r="D31" s="96">
        <v>532</v>
      </c>
      <c r="E31" s="84">
        <v>50</v>
      </c>
      <c r="F31" s="84">
        <v>27</v>
      </c>
      <c r="G31" s="84">
        <v>50</v>
      </c>
      <c r="H31" s="84">
        <v>444</v>
      </c>
      <c r="I31" s="84">
        <v>35</v>
      </c>
      <c r="J31" s="88">
        <v>606</v>
      </c>
      <c r="K31" s="123">
        <f>E31+'Supplemental Targets (Att.3)'!F31</f>
        <v>71</v>
      </c>
      <c r="L31" s="124">
        <f>F31+'Supplemental Targets (Att.3)'!G31</f>
        <v>30</v>
      </c>
      <c r="M31" s="124">
        <f t="shared" si="0"/>
        <v>50</v>
      </c>
      <c r="N31" s="124">
        <f>H31+'Supplemental Targets (Att.3)'!K31</f>
        <v>466</v>
      </c>
      <c r="O31" s="124">
        <f>I31+'Supplemental Targets (Att.3)'!L31</f>
        <v>38</v>
      </c>
      <c r="P31" s="126">
        <f t="shared" si="1"/>
        <v>655</v>
      </c>
      <c r="V31">
        <v>26</v>
      </c>
    </row>
    <row r="32" spans="1:22" ht="15.75" x14ac:dyDescent="0.25">
      <c r="A32" s="62">
        <v>20</v>
      </c>
      <c r="B32" s="12" t="s">
        <v>49</v>
      </c>
      <c r="C32" s="13" t="s">
        <v>50</v>
      </c>
      <c r="D32" s="96">
        <v>512</v>
      </c>
      <c r="E32" s="84">
        <v>103</v>
      </c>
      <c r="F32" s="84">
        <v>103</v>
      </c>
      <c r="G32" s="84">
        <v>400</v>
      </c>
      <c r="H32" s="84">
        <v>5863</v>
      </c>
      <c r="I32" s="84">
        <v>233</v>
      </c>
      <c r="J32" s="88">
        <v>6702</v>
      </c>
      <c r="K32" s="123">
        <f>E32+'Supplemental Targets (Att.3)'!F32</f>
        <v>192</v>
      </c>
      <c r="L32" s="124">
        <f>F32+'Supplemental Targets (Att.3)'!G32</f>
        <v>116</v>
      </c>
      <c r="M32" s="124">
        <f t="shared" si="0"/>
        <v>400</v>
      </c>
      <c r="N32" s="124">
        <f>H32+'Supplemental Targets (Att.3)'!K32</f>
        <v>6086</v>
      </c>
      <c r="O32" s="124">
        <f>I32+'Supplemental Targets (Att.3)'!L32</f>
        <v>266</v>
      </c>
      <c r="P32" s="126">
        <f t="shared" si="1"/>
        <v>7060</v>
      </c>
      <c r="V32">
        <v>27</v>
      </c>
    </row>
    <row r="33" spans="1:22" ht="15.75" x14ac:dyDescent="0.25">
      <c r="A33" s="62">
        <v>21</v>
      </c>
      <c r="B33" s="12" t="s">
        <v>51</v>
      </c>
      <c r="C33" s="13" t="s">
        <v>52</v>
      </c>
      <c r="D33" s="96">
        <v>518</v>
      </c>
      <c r="E33" s="84">
        <v>39</v>
      </c>
      <c r="F33" s="84">
        <v>39</v>
      </c>
      <c r="G33" s="84">
        <v>76</v>
      </c>
      <c r="H33" s="84">
        <v>955</v>
      </c>
      <c r="I33" s="84">
        <v>58</v>
      </c>
      <c r="J33" s="88">
        <v>1167</v>
      </c>
      <c r="K33" s="123">
        <f>E33+'Supplemental Targets (Att.3)'!F33</f>
        <v>72</v>
      </c>
      <c r="L33" s="124">
        <f>F33+'Supplemental Targets (Att.3)'!G33</f>
        <v>44</v>
      </c>
      <c r="M33" s="124">
        <f t="shared" si="0"/>
        <v>76</v>
      </c>
      <c r="N33" s="124">
        <f>H33+'Supplemental Targets (Att.3)'!K33</f>
        <v>992</v>
      </c>
      <c r="O33" s="124">
        <f>I33+'Supplemental Targets (Att.3)'!L33</f>
        <v>63</v>
      </c>
      <c r="P33" s="126">
        <f t="shared" si="1"/>
        <v>1247</v>
      </c>
      <c r="V33">
        <v>28</v>
      </c>
    </row>
    <row r="34" spans="1:22" ht="15.75" x14ac:dyDescent="0.25">
      <c r="A34" s="69">
        <v>22</v>
      </c>
      <c r="B34" s="22" t="s">
        <v>53</v>
      </c>
      <c r="C34" s="13" t="s">
        <v>54</v>
      </c>
      <c r="D34" s="96">
        <v>542</v>
      </c>
      <c r="E34" s="84">
        <v>32</v>
      </c>
      <c r="F34" s="84">
        <v>32</v>
      </c>
      <c r="G34" s="84">
        <v>62</v>
      </c>
      <c r="H34" s="84">
        <v>1995</v>
      </c>
      <c r="I34" s="84">
        <v>75</v>
      </c>
      <c r="J34" s="88">
        <v>2196</v>
      </c>
      <c r="K34" s="123">
        <f>E34+'Supplemental Targets (Att.3)'!F34</f>
        <v>59</v>
      </c>
      <c r="L34" s="124">
        <f>F34+'Supplemental Targets (Att.3)'!G34</f>
        <v>36</v>
      </c>
      <c r="M34" s="124">
        <f t="shared" si="0"/>
        <v>62</v>
      </c>
      <c r="N34" s="124">
        <f>H34+'Supplemental Targets (Att.3)'!K34</f>
        <v>2058</v>
      </c>
      <c r="O34" s="124">
        <f>I34+'Supplemental Targets (Att.3)'!L34</f>
        <v>84</v>
      </c>
      <c r="P34" s="126">
        <f t="shared" si="1"/>
        <v>2299</v>
      </c>
      <c r="V34">
        <v>29</v>
      </c>
    </row>
    <row r="35" spans="1:22" ht="15.75" x14ac:dyDescent="0.25">
      <c r="A35" s="62">
        <v>23</v>
      </c>
      <c r="B35" s="12" t="s">
        <v>55</v>
      </c>
      <c r="C35" s="13" t="s">
        <v>56</v>
      </c>
      <c r="D35" s="96">
        <v>524</v>
      </c>
      <c r="E35" s="84">
        <v>70</v>
      </c>
      <c r="F35" s="84">
        <v>70</v>
      </c>
      <c r="G35" s="84">
        <v>135</v>
      </c>
      <c r="H35" s="84">
        <v>3356</v>
      </c>
      <c r="I35" s="84">
        <v>103</v>
      </c>
      <c r="J35" s="88">
        <v>3734</v>
      </c>
      <c r="K35" s="123">
        <f>E35+'Supplemental Targets (Att.3)'!F35</f>
        <v>131</v>
      </c>
      <c r="L35" s="124">
        <f>F35+'Supplemental Targets (Att.3)'!G35</f>
        <v>79</v>
      </c>
      <c r="M35" s="124">
        <f t="shared" si="0"/>
        <v>135</v>
      </c>
      <c r="N35" s="124">
        <f>H35+'Supplemental Targets (Att.3)'!K35</f>
        <v>3475</v>
      </c>
      <c r="O35" s="124">
        <f>I35+'Supplemental Targets (Att.3)'!L35</f>
        <v>121</v>
      </c>
      <c r="P35" s="126">
        <f t="shared" si="1"/>
        <v>3941</v>
      </c>
      <c r="V35">
        <v>30</v>
      </c>
    </row>
    <row r="36" spans="1:22" ht="15.75" x14ac:dyDescent="0.25">
      <c r="A36" s="62">
        <v>24</v>
      </c>
      <c r="B36" s="12" t="s">
        <v>57</v>
      </c>
      <c r="C36" s="13" t="s">
        <v>58</v>
      </c>
      <c r="D36" s="96">
        <v>506</v>
      </c>
      <c r="E36" s="84">
        <v>45</v>
      </c>
      <c r="F36" s="84">
        <v>60</v>
      </c>
      <c r="G36" s="84">
        <v>56</v>
      </c>
      <c r="H36" s="84">
        <v>1548</v>
      </c>
      <c r="I36" s="84">
        <v>66</v>
      </c>
      <c r="J36" s="88">
        <v>1775</v>
      </c>
      <c r="K36" s="123">
        <f>E36+'Supplemental Targets (Att.3)'!F36</f>
        <v>84</v>
      </c>
      <c r="L36" s="124">
        <f>F36+'Supplemental Targets (Att.3)'!G36</f>
        <v>66</v>
      </c>
      <c r="M36" s="124">
        <f t="shared" si="0"/>
        <v>56</v>
      </c>
      <c r="N36" s="124">
        <f>H36+'Supplemental Targets (Att.3)'!K36</f>
        <v>1602</v>
      </c>
      <c r="O36" s="124">
        <f>I36+'Supplemental Targets (Att.3)'!L36</f>
        <v>74</v>
      </c>
      <c r="P36" s="126">
        <f t="shared" si="1"/>
        <v>1882</v>
      </c>
      <c r="V36">
        <v>31</v>
      </c>
    </row>
    <row r="37" spans="1:22" ht="15.75" x14ac:dyDescent="0.25">
      <c r="A37" s="62">
        <v>25</v>
      </c>
      <c r="B37" s="12" t="s">
        <v>59</v>
      </c>
      <c r="C37" s="13" t="s">
        <v>60</v>
      </c>
      <c r="D37" s="96">
        <v>514</v>
      </c>
      <c r="E37" s="84">
        <v>80</v>
      </c>
      <c r="F37" s="84">
        <v>24</v>
      </c>
      <c r="G37" s="84">
        <v>60</v>
      </c>
      <c r="H37" s="84">
        <v>378</v>
      </c>
      <c r="I37" s="84">
        <v>36</v>
      </c>
      <c r="J37" s="88">
        <v>578</v>
      </c>
      <c r="K37" s="123">
        <f>E37+'Supplemental Targets (Att.3)'!F37</f>
        <v>100</v>
      </c>
      <c r="L37" s="124">
        <f>F37+'Supplemental Targets (Att.3)'!G37</f>
        <v>27</v>
      </c>
      <c r="M37" s="124">
        <f t="shared" si="0"/>
        <v>60</v>
      </c>
      <c r="N37" s="124">
        <f>H37+'Supplemental Targets (Att.3)'!K37</f>
        <v>398</v>
      </c>
      <c r="O37" s="124">
        <f>I37+'Supplemental Targets (Att.3)'!L37</f>
        <v>39</v>
      </c>
      <c r="P37" s="126">
        <f t="shared" si="1"/>
        <v>624</v>
      </c>
      <c r="V37">
        <v>32</v>
      </c>
    </row>
    <row r="38" spans="1:22" ht="15.75" x14ac:dyDescent="0.25">
      <c r="A38" s="62">
        <v>26</v>
      </c>
      <c r="B38" s="12" t="s">
        <v>61</v>
      </c>
      <c r="C38" s="13" t="s">
        <v>62</v>
      </c>
      <c r="D38" s="96">
        <v>534</v>
      </c>
      <c r="E38" s="84">
        <v>5</v>
      </c>
      <c r="F38" s="84">
        <v>5</v>
      </c>
      <c r="G38" s="84">
        <v>6</v>
      </c>
      <c r="H38" s="84">
        <v>318</v>
      </c>
      <c r="I38" s="84">
        <v>11</v>
      </c>
      <c r="J38" s="88">
        <v>345</v>
      </c>
      <c r="K38" s="123">
        <f>E38+'Supplemental Targets (Att.3)'!F38</f>
        <v>9</v>
      </c>
      <c r="L38" s="124">
        <f>F38+'Supplemental Targets (Att.3)'!G38</f>
        <v>6</v>
      </c>
      <c r="M38" s="124">
        <f t="shared" si="0"/>
        <v>6</v>
      </c>
      <c r="N38" s="124">
        <f>H38+'Supplemental Targets (Att.3)'!K38</f>
        <v>328</v>
      </c>
      <c r="O38" s="124">
        <f>I38+'Supplemental Targets (Att.3)'!L38</f>
        <v>13</v>
      </c>
      <c r="P38" s="126">
        <f t="shared" si="1"/>
        <v>362</v>
      </c>
      <c r="V38">
        <v>33</v>
      </c>
    </row>
    <row r="39" spans="1:22" ht="15.75" x14ac:dyDescent="0.25">
      <c r="A39" s="62">
        <v>26</v>
      </c>
      <c r="B39" s="12" t="s">
        <v>61</v>
      </c>
      <c r="C39" s="13" t="s">
        <v>63</v>
      </c>
      <c r="D39" s="96">
        <v>535</v>
      </c>
      <c r="E39" s="84">
        <v>35</v>
      </c>
      <c r="F39" s="84">
        <v>26</v>
      </c>
      <c r="G39" s="84">
        <v>55</v>
      </c>
      <c r="H39" s="84">
        <v>908</v>
      </c>
      <c r="I39" s="84">
        <v>40</v>
      </c>
      <c r="J39" s="88">
        <v>1064</v>
      </c>
      <c r="K39" s="123">
        <f>E39+'Supplemental Targets (Att.3)'!F39</f>
        <v>57</v>
      </c>
      <c r="L39" s="124">
        <f>F39+'Supplemental Targets (Att.3)'!G39</f>
        <v>29</v>
      </c>
      <c r="M39" s="124">
        <f t="shared" si="0"/>
        <v>55</v>
      </c>
      <c r="N39" s="124">
        <f>H39+'Supplemental Targets (Att.3)'!K39</f>
        <v>935</v>
      </c>
      <c r="O39" s="124">
        <f>I39+'Supplemental Targets (Att.3)'!L39</f>
        <v>44</v>
      </c>
      <c r="P39" s="126">
        <f t="shared" si="1"/>
        <v>1120</v>
      </c>
      <c r="V39">
        <v>34</v>
      </c>
    </row>
    <row r="40" spans="1:22" ht="15.75" x14ac:dyDescent="0.25">
      <c r="A40" s="62">
        <v>27</v>
      </c>
      <c r="B40" s="12" t="s">
        <v>64</v>
      </c>
      <c r="C40" s="13" t="s">
        <v>65</v>
      </c>
      <c r="D40" s="96">
        <v>530</v>
      </c>
      <c r="E40" s="84">
        <v>31</v>
      </c>
      <c r="F40" s="84">
        <v>31</v>
      </c>
      <c r="G40" s="84">
        <v>60</v>
      </c>
      <c r="H40" s="84">
        <v>595</v>
      </c>
      <c r="I40" s="84">
        <v>51</v>
      </c>
      <c r="J40" s="88">
        <v>768</v>
      </c>
      <c r="K40" s="123">
        <f>E40+'Supplemental Targets (Att.3)'!F40</f>
        <v>57</v>
      </c>
      <c r="L40" s="124">
        <f>F40+'Supplemental Targets (Att.3)'!G40</f>
        <v>35</v>
      </c>
      <c r="M40" s="124">
        <f t="shared" si="0"/>
        <v>60</v>
      </c>
      <c r="N40" s="124">
        <f>H40+'Supplemental Targets (Att.3)'!K40</f>
        <v>620</v>
      </c>
      <c r="O40" s="124">
        <f>I40+'Supplemental Targets (Att.3)'!L40</f>
        <v>55</v>
      </c>
      <c r="P40" s="126">
        <f t="shared" si="1"/>
        <v>827</v>
      </c>
      <c r="V40">
        <v>35</v>
      </c>
    </row>
    <row r="41" spans="1:22" ht="16.5" thickBot="1" x14ac:dyDescent="0.3">
      <c r="A41" s="70">
        <v>28</v>
      </c>
      <c r="B41" s="23" t="s">
        <v>66</v>
      </c>
      <c r="C41" s="24" t="s">
        <v>67</v>
      </c>
      <c r="D41" s="98">
        <v>515</v>
      </c>
      <c r="E41" s="110">
        <v>615</v>
      </c>
      <c r="F41" s="84">
        <v>500</v>
      </c>
      <c r="G41" s="84">
        <v>490</v>
      </c>
      <c r="H41" s="84">
        <v>15461</v>
      </c>
      <c r="I41" s="84">
        <v>1100</v>
      </c>
      <c r="J41" s="89">
        <v>18166</v>
      </c>
      <c r="K41" s="123">
        <f>E41+'Supplemental Targets (Att.3)'!F41</f>
        <v>1062</v>
      </c>
      <c r="L41" s="124">
        <f>F41+'Supplemental Targets (Att.3)'!G41</f>
        <v>566</v>
      </c>
      <c r="M41" s="124">
        <f t="shared" si="0"/>
        <v>490</v>
      </c>
      <c r="N41" s="124">
        <f>H41+'Supplemental Targets (Att.3)'!K41</f>
        <v>16090</v>
      </c>
      <c r="O41" s="124">
        <f>I41+'Supplemental Targets (Att.3)'!L41</f>
        <v>1193</v>
      </c>
      <c r="P41" s="127">
        <f t="shared" si="1"/>
        <v>19401</v>
      </c>
      <c r="V41">
        <v>36</v>
      </c>
    </row>
    <row r="42" spans="1:22" ht="16.5" thickBot="1" x14ac:dyDescent="0.3">
      <c r="A42" s="92" t="s">
        <v>114</v>
      </c>
      <c r="B42" s="48"/>
      <c r="C42" s="48"/>
      <c r="D42" s="93"/>
      <c r="E42" s="90">
        <v>2879</v>
      </c>
      <c r="F42" s="77">
        <v>2046</v>
      </c>
      <c r="G42" s="77">
        <v>3514</v>
      </c>
      <c r="H42" s="77">
        <v>65838</v>
      </c>
      <c r="I42" s="77">
        <v>3816</v>
      </c>
      <c r="J42" s="91">
        <v>78093</v>
      </c>
      <c r="K42" s="90">
        <f t="shared" ref="K42:P42" si="2">SUM(K6:K41)</f>
        <v>4597</v>
      </c>
      <c r="L42" s="77">
        <f t="shared" si="2"/>
        <v>2298</v>
      </c>
      <c r="M42" s="77">
        <f t="shared" si="2"/>
        <v>3514</v>
      </c>
      <c r="N42" s="77">
        <f t="shared" si="2"/>
        <v>68422</v>
      </c>
      <c r="O42" s="77">
        <f t="shared" si="2"/>
        <v>4198</v>
      </c>
      <c r="P42" s="91">
        <f t="shared" si="2"/>
        <v>83029</v>
      </c>
      <c r="V42" s="38"/>
    </row>
    <row r="43" spans="1:22" hidden="1" x14ac:dyDescent="0.25">
      <c r="J43" s="37"/>
    </row>
    <row r="44" spans="1:22" x14ac:dyDescent="0.25">
      <c r="J44" s="37"/>
    </row>
  </sheetData>
  <pageMargins left="0.25" right="0.25" top="0.75" bottom="0.25" header="0.3" footer="0.3"/>
  <pageSetup scale="65" orientation="landscape" r:id="rId1"/>
  <headerFooter>
    <oddFooter>&amp;L&amp;F&amp;R&amp;P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B33806CD10D4C9A13D3B2177E1670" ma:contentTypeVersion="5" ma:contentTypeDescription="Create a new document." ma:contentTypeScope="" ma:versionID="bee5869329a59990e5b444bdc7b86289">
  <xsd:schema xmlns:xsd="http://www.w3.org/2001/XMLSchema" xmlns:xs="http://www.w3.org/2001/XMLSchema" xmlns:p="http://schemas.microsoft.com/office/2006/metadata/properties" xmlns:ns2="c220ab66-f553-4e90-8bdc-aee376759dc9" xmlns:ns3="35625ac7-1bfd-4a7f-9a7f-d13086bfa749" xmlns:ns4="d6cc0133-395f-4794-bc9b-8730a02e5210" targetNamespace="http://schemas.microsoft.com/office/2006/metadata/properties" ma:root="true" ma:fieldsID="3953a989e62ca9db9a74a2d40837416f" ns2:_="" ns3:_="" ns4:_="">
    <xsd:import namespace="c220ab66-f553-4e90-8bdc-aee376759dc9"/>
    <xsd:import namespace="35625ac7-1bfd-4a7f-9a7f-d13086bfa749"/>
    <xsd:import namespace="d6cc0133-395f-4794-bc9b-8730a02e521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Assigned_x0020_to0" minOccurs="0"/>
                <xsd:element ref="ns4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0ab66-f553-4e90-8bdc-aee376759d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25ac7-1bfd-4a7f-9a7f-d13086bfa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c0133-395f-4794-bc9b-8730a02e5210" elementFormDefault="qualified">
    <xsd:import namespace="http://schemas.microsoft.com/office/2006/documentManagement/types"/>
    <xsd:import namespace="http://schemas.microsoft.com/office/infopath/2007/PartnerControls"/>
    <xsd:element name="Assigned_x0020_to0" ma:index="14" nillable="true" ma:displayName="Assigned to" ma:description="Who is the document to assigned to" ma:internalName="Assigned_x0020_to0">
      <xsd:simpleType>
        <xsd:restriction base="dms:Text">
          <xsd:maxLength value="55"/>
        </xsd:restriction>
      </xsd:simpleType>
    </xsd:element>
    <xsd:element name="Comments" ma:index="15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_x0020_to0 xmlns="d6cc0133-395f-4794-bc9b-8730a02e5210" xsi:nil="true"/>
    <Comments xmlns="d6cc0133-395f-4794-bc9b-8730a02e5210" xsi:nil="true"/>
    <_dlc_DocId xmlns="c220ab66-f553-4e90-8bdc-aee376759dc9">U3QJAAC7EHWP-1436820405-109</_dlc_DocId>
    <_dlc_DocIdUrl xmlns="c220ab66-f553-4e90-8bdc-aee376759dc9">
      <Url>https://teamnet.twc.state.tx.us/wf/wdd/ael/_layouts/15/DocIdRedir.aspx?ID=U3QJAAC7EHWP-1436820405-109</Url>
      <Description>U3QJAAC7EHWP-1436820405-109</Description>
    </_dlc_DocIdUrl>
    <SharedWithUsers xmlns="35625ac7-1bfd-4a7f-9a7f-d13086bfa749">
      <UserInfo>
        <DisplayName>Green,Anson</DisplayName>
        <AccountId>85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2055B-C14C-471E-8571-DD7064494C9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C88EC2-9505-46E6-BE0F-10A921B80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0ab66-f553-4e90-8bdc-aee376759dc9"/>
    <ds:schemaRef ds:uri="35625ac7-1bfd-4a7f-9a7f-d13086bfa749"/>
    <ds:schemaRef ds:uri="d6cc0133-395f-4794-bc9b-8730a02e5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DAAC0C-F2FE-455E-BF6C-22C4D006E56E}">
  <ds:schemaRefs>
    <ds:schemaRef ds:uri="http://schemas.microsoft.com/office/2006/metadata/properties"/>
    <ds:schemaRef ds:uri="http://purl.org/dc/elements/1.1/"/>
    <ds:schemaRef ds:uri="c220ab66-f553-4e90-8bdc-aee376759dc9"/>
    <ds:schemaRef ds:uri="d6cc0133-395f-4794-bc9b-8730a02e5210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5625ac7-1bfd-4a7f-9a7f-d13086bfa749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567438B-BF34-4D67-9EBA-61BA4D75AB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Provider (Att.1)</vt:lpstr>
      <vt:lpstr>Detail (Att.2)</vt:lpstr>
      <vt:lpstr>Supplemental Targets (Att.3)</vt:lpstr>
      <vt:lpstr>Final Targets (Att.4)</vt:lpstr>
      <vt:lpstr>'By Provider (Att.1)'!_Hlk534879218</vt:lpstr>
      <vt:lpstr>'By Provider (Att.1)'!Print_Area</vt:lpstr>
      <vt:lpstr>'Detail (Att.2)'!Print_Area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012919 - Attachments for AEL Supplemental Allocations and Targets</dc:title>
  <dc:creator>Royce Wu</dc:creator>
  <cp:lastModifiedBy>Lance J. Springer</cp:lastModifiedBy>
  <cp:lastPrinted>2019-01-23T20:19:49Z</cp:lastPrinted>
  <dcterms:created xsi:type="dcterms:W3CDTF">2019-01-14T14:49:13Z</dcterms:created>
  <dcterms:modified xsi:type="dcterms:W3CDTF">2019-01-25T15:50:04Z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0x010100CB9B33806CD10D4C9A13D3B2177E1670</vt:lpwstr>
  </property>
  <property fmtid="{D5CDD505-2E9C-101B-9397-08002B2CF9AE}" pid="3" name="_dlc_DocIdItemGuid">
    <vt:lpwstr>9bebf620-ec40-4c65-a4c2-f4dc7a6feb57</vt:lpwstr>
  </property>
</Properties>
</file>